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09.2025\1. Demonstrativos 09-2025\03 - Transparência\"/>
    </mc:Choice>
  </mc:AlternateContent>
  <xr:revisionPtr revIDLastSave="0" documentId="13_ncr:1_{B16AEEAD-8CD6-40DD-BF3E-C80DE6594559}" xr6:coauthVersionLast="47" xr6:coauthVersionMax="47" xr10:uidLastSave="{00000000-0000-0000-0000-000000000000}"/>
  <bookViews>
    <workbookView xWindow="3510" yWindow="3510" windowWidth="11850" windowHeight="1147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1" l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I19" i="1"/>
  <c r="H19" i="1"/>
  <c r="J18" i="1"/>
  <c r="J17" i="1"/>
  <c r="J16" i="1"/>
  <c r="J15" i="1"/>
  <c r="J14" i="1"/>
  <c r="J13" i="1"/>
  <c r="J12" i="1"/>
  <c r="J11" i="1"/>
  <c r="J10" i="1"/>
  <c r="J9" i="1"/>
  <c r="J8" i="1"/>
  <c r="J7" i="1"/>
  <c r="F19" i="1"/>
  <c r="E19" i="1"/>
  <c r="G18" i="1"/>
  <c r="G17" i="1"/>
  <c r="G16" i="1"/>
  <c r="G15" i="1"/>
  <c r="G14" i="1"/>
  <c r="G13" i="1"/>
  <c r="G12" i="1"/>
  <c r="G11" i="1"/>
  <c r="G10" i="1"/>
  <c r="G9" i="1"/>
  <c r="G8" i="1"/>
  <c r="G7" i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G19" i="1" l="1"/>
  <c r="M19" i="1"/>
  <c r="D19" i="1"/>
  <c r="J19" i="1"/>
  <c r="O19" i="1"/>
  <c r="P18" i="1"/>
  <c r="P17" i="1"/>
  <c r="P16" i="1"/>
  <c r="P15" i="1"/>
  <c r="P14" i="1"/>
  <c r="P13" i="1"/>
  <c r="P12" i="1"/>
  <c r="P11" i="1"/>
  <c r="P10" i="1"/>
  <c r="P9" i="1"/>
  <c r="P8" i="1"/>
  <c r="P7" i="1"/>
  <c r="B20" i="1"/>
  <c r="C20" i="1"/>
  <c r="H20" i="1"/>
  <c r="F20" i="1"/>
  <c r="E20" i="1" l="1"/>
  <c r="P19" i="1"/>
  <c r="J20" i="1"/>
  <c r="I20" i="1"/>
  <c r="D20" i="1"/>
  <c r="L20" i="1"/>
  <c r="N20" i="1"/>
  <c r="O20" i="1" l="1"/>
  <c r="G20" i="1"/>
  <c r="P20" i="1"/>
  <c r="K20" i="1"/>
  <c r="M20" i="1" l="1"/>
</calcChain>
</file>

<file path=xl/sharedStrings.xml><?xml version="1.0" encoding="utf-8"?>
<sst xmlns="http://schemas.openxmlformats.org/spreadsheetml/2006/main" count="36" uniqueCount="24">
  <si>
    <t>Ao: Conselho Regional de Medicina Veterinária do ES (CRMVES)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</si>
  <si>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</si>
  <si>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</si>
  <si>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</si>
  <si>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</si>
  <si>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</si>
  <si>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</si>
  <si>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</si>
  <si>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</si>
  <si>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</si>
  <si>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</si>
  <si>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</si>
  <si>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</si>
  <si>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</si>
  <si>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</si>
  <si>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Despesa</t>
  </si>
  <si>
    <t>Diferença</t>
  </si>
  <si>
    <t>TOTAL</t>
  </si>
  <si>
    <t>Variação %</t>
  </si>
  <si>
    <t>De: RL Assessoria Contábil</t>
  </si>
  <si>
    <t>Rodrigo Lagasse Dias</t>
  </si>
  <si>
    <t>CRC-ES 018993/O-9</t>
  </si>
  <si>
    <t>Planilha com as despesas e receitas de Janeiro 2021 a Dezembro de 2025 de acordo com o Balanço Financeiro</t>
  </si>
  <si>
    <t>Vitória, 30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</si>
</sst>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22" sqref="J22"/>
    </sheetView>
  </sheetViews>
  <sheetFormatPr defaultRowHeight="15" x14ac:dyDescent="0.25"/>
  <cols>
    <col min="1" max="1" width="10.85546875" customWidth="1"/>
    <col min="2" max="3" width="13.85546875" bestFit="1" customWidth="1"/>
    <col min="4" max="4" width="12.28515625" bestFit="1" customWidth="1"/>
    <col min="5" max="6" width="13.85546875" bestFit="1" customWidth="1"/>
    <col min="7" max="7" width="12.28515625" bestFit="1" customWidth="1"/>
    <col min="8" max="9" width="13.85546875" bestFit="1" customWidth="1"/>
    <col min="10" max="10" width="13.28515625" bestFit="1" customWidth="1"/>
    <col min="11" max="13" width="13.85546875" bestFit="1" customWidth="1"/>
    <col min="14" max="14" width="14.28515625" bestFit="1" customWidth="1"/>
    <col min="15" max="16" width="13.28515625" bestFit="1" customWidth="1"/>
    <col min="20" max="20" width="16.5703125" bestFit="1" customWidth="1"/>
  </cols>
  <sheetData>
    <row r="1" spans="1:16" x14ac:dyDescent="0.25">
      <c r="A1" t="s">
        <v>19</v>
      </c>
    </row>
    <row r="2" spans="1:16" x14ac:dyDescent="0.25">
      <c r="A2" t="s">
        <v>0</v>
      </c>
    </row>
    <row r="4" spans="1:16" x14ac:dyDescent="0.2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8"/>
      <c r="B5" s="17">
        <v>2021</v>
      </c>
      <c r="C5" s="18"/>
      <c r="D5" s="19"/>
      <c r="E5" s="17">
        <v>2022</v>
      </c>
      <c r="F5" s="18"/>
      <c r="G5" s="19"/>
      <c r="H5" s="17">
        <v>2023</v>
      </c>
      <c r="I5" s="18"/>
      <c r="J5" s="19"/>
      <c r="K5" s="13">
        <v>2024</v>
      </c>
      <c r="L5" s="13"/>
      <c r="M5" s="13"/>
      <c r="N5" s="13">
        <v>2025</v>
      </c>
      <c r="O5" s="13"/>
      <c r="P5" s="13"/>
    </row>
    <row r="6" spans="1:16" x14ac:dyDescent="0.25">
      <c r="A6" s="1" t="s">
        <v>1</v>
      </c>
      <c r="B6" s="7" t="s">
        <v>14</v>
      </c>
      <c r="C6" s="7" t="s">
        <v>15</v>
      </c>
      <c r="D6" s="7" t="s">
        <v>16</v>
      </c>
      <c r="E6" s="7" t="s">
        <v>14</v>
      </c>
      <c r="F6" s="7" t="s">
        <v>15</v>
      </c>
      <c r="G6" s="7" t="s">
        <v>16</v>
      </c>
      <c r="H6" s="7" t="s">
        <v>14</v>
      </c>
      <c r="I6" s="7" t="s">
        <v>15</v>
      </c>
      <c r="J6" s="7" t="s">
        <v>16</v>
      </c>
      <c r="K6" s="7" t="s">
        <v>14</v>
      </c>
      <c r="L6" s="7" t="s">
        <v>15</v>
      </c>
      <c r="M6" s="7" t="s">
        <v>16</v>
      </c>
      <c r="N6" s="7" t="s">
        <v>14</v>
      </c>
      <c r="O6" s="7" t="s">
        <v>15</v>
      </c>
      <c r="P6" s="7" t="s">
        <v>16</v>
      </c>
    </row>
    <row r="7" spans="1:16" x14ac:dyDescent="0.25">
      <c r="A7" s="1" t="s">
        <v>2</v>
      </c>
      <c r="B7" s="2">
        <v>700471.29</v>
      </c>
      <c r="C7" s="2">
        <v>272924.68</v>
      </c>
      <c r="D7" s="2">
        <f>B7-C7</f>
        <v>427546.61000000004</v>
      </c>
      <c r="E7" s="2">
        <v>572665.41</v>
      </c>
      <c r="F7" s="2">
        <v>272082.06</v>
      </c>
      <c r="G7" s="2">
        <f>E7-F7</f>
        <v>300583.35000000003</v>
      </c>
      <c r="H7" s="2">
        <v>852961.94</v>
      </c>
      <c r="I7" s="2">
        <v>320071.13</v>
      </c>
      <c r="J7" s="2">
        <f>H7-I7</f>
        <v>532890.80999999994</v>
      </c>
      <c r="K7" s="2">
        <v>858744.52</v>
      </c>
      <c r="L7" s="2">
        <v>341756.37</v>
      </c>
      <c r="M7" s="2">
        <f>K7-L7</f>
        <v>516988.15</v>
      </c>
      <c r="N7" s="2">
        <v>1052184.3</v>
      </c>
      <c r="O7" s="2">
        <v>373677.64</v>
      </c>
      <c r="P7" s="2">
        <f>N7-O7</f>
        <v>678506.66</v>
      </c>
    </row>
    <row r="8" spans="1:16" x14ac:dyDescent="0.25">
      <c r="A8" s="1" t="s">
        <v>3</v>
      </c>
      <c r="B8" s="2">
        <v>603423.12</v>
      </c>
      <c r="C8" s="2">
        <v>304393.48</v>
      </c>
      <c r="D8" s="2">
        <f>B8-C8</f>
        <v>299029.64</v>
      </c>
      <c r="E8" s="2">
        <v>690448.98</v>
      </c>
      <c r="F8" s="2">
        <v>318164.86</v>
      </c>
      <c r="G8" s="2">
        <f>E8-F8</f>
        <v>372284.12</v>
      </c>
      <c r="H8" s="2">
        <v>688678.66</v>
      </c>
      <c r="I8" s="2">
        <v>301678.33</v>
      </c>
      <c r="J8" s="2">
        <f>H8-I8</f>
        <v>387000.33</v>
      </c>
      <c r="K8" s="2">
        <v>847754.34</v>
      </c>
      <c r="L8" s="2">
        <v>390031.27</v>
      </c>
      <c r="M8" s="2">
        <f>K8-L8</f>
        <v>457723.06999999995</v>
      </c>
      <c r="N8" s="2">
        <v>731083.8</v>
      </c>
      <c r="O8" s="2">
        <v>371265.55</v>
      </c>
      <c r="P8" s="2">
        <f>N8-O8</f>
        <v>359818.25000000006</v>
      </c>
    </row>
    <row r="9" spans="1:16" x14ac:dyDescent="0.25">
      <c r="A9" s="1" t="s">
        <v>4</v>
      </c>
      <c r="B9" s="2">
        <v>187846.14</v>
      </c>
      <c r="C9" s="2">
        <v>175802.84</v>
      </c>
      <c r="D9" s="2">
        <f t="shared" ref="D9:D18" si="0">B9-C9</f>
        <v>12043.300000000017</v>
      </c>
      <c r="E9" s="2">
        <v>187833.39</v>
      </c>
      <c r="F9" s="2">
        <v>207028.54</v>
      </c>
      <c r="G9" s="2">
        <f t="shared" ref="G9:G18" si="1">E9-F9</f>
        <v>-19195.149999999994</v>
      </c>
      <c r="H9" s="2">
        <v>225287.01</v>
      </c>
      <c r="I9" s="2">
        <v>213818.88</v>
      </c>
      <c r="J9" s="2">
        <f t="shared" ref="J9:J18" si="2">H9-I9</f>
        <v>11468.130000000005</v>
      </c>
      <c r="K9" s="2">
        <v>245133.58</v>
      </c>
      <c r="L9" s="2">
        <v>213048.31</v>
      </c>
      <c r="M9" s="2">
        <f t="shared" ref="M9:M18" si="3">K9-L9</f>
        <v>32085.26999999999</v>
      </c>
      <c r="N9" s="2">
        <v>278057.38</v>
      </c>
      <c r="O9" s="2">
        <v>630597.81000000006</v>
      </c>
      <c r="P9" s="2">
        <f t="shared" ref="P9:P18" si="4">N9-O9</f>
        <v>-352540.43000000005</v>
      </c>
    </row>
    <row r="10" spans="1:16" x14ac:dyDescent="0.25">
      <c r="A10" s="1" t="s">
        <v>5</v>
      </c>
      <c r="B10" s="2">
        <v>111512.12</v>
      </c>
      <c r="C10" s="2">
        <v>162455.07</v>
      </c>
      <c r="D10" s="2">
        <f t="shared" si="0"/>
        <v>-50942.950000000012</v>
      </c>
      <c r="E10" s="2">
        <v>130088.28</v>
      </c>
      <c r="F10" s="2">
        <v>171477.11</v>
      </c>
      <c r="G10" s="2">
        <f t="shared" si="1"/>
        <v>-41388.829999999987</v>
      </c>
      <c r="H10" s="2">
        <v>153534.01</v>
      </c>
      <c r="I10" s="2">
        <v>189731.63</v>
      </c>
      <c r="J10" s="2">
        <f t="shared" si="2"/>
        <v>-36197.619999999995</v>
      </c>
      <c r="K10" s="2">
        <v>252232.71</v>
      </c>
      <c r="L10" s="2">
        <v>218325.88</v>
      </c>
      <c r="M10" s="2">
        <f t="shared" si="3"/>
        <v>33906.829999999987</v>
      </c>
      <c r="N10" s="2">
        <v>243433.53</v>
      </c>
      <c r="O10" s="2">
        <v>258034.33</v>
      </c>
      <c r="P10" s="2">
        <f t="shared" si="4"/>
        <v>-14600.799999999988</v>
      </c>
    </row>
    <row r="11" spans="1:16" x14ac:dyDescent="0.25">
      <c r="A11" s="1" t="s">
        <v>6</v>
      </c>
      <c r="B11" s="2">
        <v>224548.72</v>
      </c>
      <c r="C11" s="2">
        <v>182130.11</v>
      </c>
      <c r="D11" s="2">
        <f t="shared" si="0"/>
        <v>42418.610000000015</v>
      </c>
      <c r="E11" s="2">
        <v>312648.57</v>
      </c>
      <c r="F11" s="2">
        <v>244591.15</v>
      </c>
      <c r="G11" s="2">
        <f t="shared" si="1"/>
        <v>68057.420000000013</v>
      </c>
      <c r="H11" s="2">
        <v>359254.78</v>
      </c>
      <c r="I11" s="2">
        <v>277018.73</v>
      </c>
      <c r="J11" s="2">
        <f t="shared" si="2"/>
        <v>82236.050000000047</v>
      </c>
      <c r="K11" s="2">
        <v>344599.08</v>
      </c>
      <c r="L11" s="2">
        <v>252715.11</v>
      </c>
      <c r="M11" s="2">
        <f t="shared" si="3"/>
        <v>91883.97000000003</v>
      </c>
      <c r="N11" s="2">
        <v>435019.92</v>
      </c>
      <c r="O11" s="2">
        <v>287145.64</v>
      </c>
      <c r="P11" s="2">
        <f t="shared" si="4"/>
        <v>147874.27999999997</v>
      </c>
    </row>
    <row r="12" spans="1:16" s="12" customFormat="1" x14ac:dyDescent="0.25">
      <c r="A12" s="10" t="s">
        <v>7</v>
      </c>
      <c r="B12" s="11">
        <v>416062.56</v>
      </c>
      <c r="C12" s="11">
        <v>247945.8</v>
      </c>
      <c r="D12" s="11">
        <f t="shared" si="0"/>
        <v>168116.76</v>
      </c>
      <c r="E12" s="11">
        <v>418527.06</v>
      </c>
      <c r="F12" s="11">
        <v>226534.69</v>
      </c>
      <c r="G12" s="11">
        <f t="shared" si="1"/>
        <v>191992.37</v>
      </c>
      <c r="H12" s="11">
        <v>465820.77</v>
      </c>
      <c r="I12" s="11">
        <v>275125.37</v>
      </c>
      <c r="J12" s="11">
        <f t="shared" si="2"/>
        <v>190695.40000000002</v>
      </c>
      <c r="K12" s="11">
        <v>538564.9</v>
      </c>
      <c r="L12" s="11">
        <v>300959.58</v>
      </c>
      <c r="M12" s="11">
        <f t="shared" si="3"/>
        <v>237605.32</v>
      </c>
      <c r="N12" s="11">
        <v>532233.01</v>
      </c>
      <c r="O12" s="11">
        <v>326820.94</v>
      </c>
      <c r="P12" s="11">
        <f t="shared" si="4"/>
        <v>205412.07</v>
      </c>
    </row>
    <row r="13" spans="1:16" x14ac:dyDescent="0.25">
      <c r="A13" s="1" t="s">
        <v>8</v>
      </c>
      <c r="B13" s="2">
        <v>147304.29999999999</v>
      </c>
      <c r="C13" s="2">
        <v>189740.45</v>
      </c>
      <c r="D13" s="2">
        <f t="shared" si="0"/>
        <v>-42436.150000000023</v>
      </c>
      <c r="E13" s="2">
        <v>151709.94</v>
      </c>
      <c r="F13" s="2">
        <v>173882.45</v>
      </c>
      <c r="G13" s="2">
        <f t="shared" si="1"/>
        <v>-22172.510000000009</v>
      </c>
      <c r="H13" s="2">
        <v>166395.51</v>
      </c>
      <c r="I13" s="2">
        <v>151485.42000000001</v>
      </c>
      <c r="J13" s="2">
        <f t="shared" si="2"/>
        <v>14910.089999999997</v>
      </c>
      <c r="K13" s="2">
        <v>255148.76</v>
      </c>
      <c r="L13" s="2">
        <v>241000.16</v>
      </c>
      <c r="M13" s="2">
        <f t="shared" si="3"/>
        <v>14148.600000000006</v>
      </c>
      <c r="N13" s="2">
        <v>292360.23</v>
      </c>
      <c r="O13" s="2">
        <v>264468.27</v>
      </c>
      <c r="P13" s="2">
        <f t="shared" si="4"/>
        <v>27891.959999999963</v>
      </c>
    </row>
    <row r="14" spans="1:16" x14ac:dyDescent="0.25">
      <c r="A14" s="1" t="s">
        <v>9</v>
      </c>
      <c r="B14" s="2">
        <v>196393.85</v>
      </c>
      <c r="C14" s="2">
        <v>205007.79</v>
      </c>
      <c r="D14" s="2">
        <f t="shared" si="0"/>
        <v>-8613.9400000000023</v>
      </c>
      <c r="E14" s="2">
        <v>211481.51</v>
      </c>
      <c r="F14" s="2">
        <v>228155.14</v>
      </c>
      <c r="G14" s="2">
        <f t="shared" si="1"/>
        <v>-16673.630000000005</v>
      </c>
      <c r="H14" s="2">
        <v>211156.12</v>
      </c>
      <c r="I14" s="2">
        <v>243524.15</v>
      </c>
      <c r="J14" s="2">
        <f t="shared" si="2"/>
        <v>-32368.03</v>
      </c>
      <c r="K14" s="2">
        <v>208505.02</v>
      </c>
      <c r="L14" s="2">
        <v>200926.14</v>
      </c>
      <c r="M14" s="2">
        <f t="shared" si="3"/>
        <v>7578.8799999999756</v>
      </c>
      <c r="N14" s="2">
        <v>230456.8</v>
      </c>
      <c r="O14" s="2">
        <v>264495.14</v>
      </c>
      <c r="P14" s="2">
        <f t="shared" si="4"/>
        <v>-34038.340000000026</v>
      </c>
    </row>
    <row r="15" spans="1:16" x14ac:dyDescent="0.25">
      <c r="A15" s="1" t="s">
        <v>10</v>
      </c>
      <c r="B15" s="2">
        <v>114596.49</v>
      </c>
      <c r="C15" s="2">
        <v>160425.01</v>
      </c>
      <c r="D15" s="2">
        <f t="shared" si="0"/>
        <v>-45828.520000000004</v>
      </c>
      <c r="E15" s="2">
        <v>119077.98</v>
      </c>
      <c r="F15" s="2">
        <v>143956.47</v>
      </c>
      <c r="G15" s="2">
        <f t="shared" si="1"/>
        <v>-24878.490000000005</v>
      </c>
      <c r="H15" s="2">
        <v>284701.18</v>
      </c>
      <c r="I15" s="2">
        <v>216400.11</v>
      </c>
      <c r="J15" s="2">
        <f t="shared" si="2"/>
        <v>68301.070000000007</v>
      </c>
      <c r="K15" s="2">
        <v>208677.25</v>
      </c>
      <c r="L15" s="2">
        <v>277081.88</v>
      </c>
      <c r="M15" s="2">
        <f t="shared" si="3"/>
        <v>-68404.63</v>
      </c>
      <c r="N15" s="2">
        <v>275840.90000000002</v>
      </c>
      <c r="O15" s="2">
        <v>306492.05</v>
      </c>
      <c r="P15" s="2">
        <f t="shared" si="4"/>
        <v>-30651.149999999965</v>
      </c>
    </row>
    <row r="16" spans="1:16" x14ac:dyDescent="0.25">
      <c r="A16" s="1" t="s">
        <v>11</v>
      </c>
      <c r="B16" s="2">
        <v>85682.31</v>
      </c>
      <c r="C16" s="2">
        <v>154831.93</v>
      </c>
      <c r="D16" s="2">
        <f t="shared" si="0"/>
        <v>-69149.62</v>
      </c>
      <c r="E16" s="2">
        <v>124122.1</v>
      </c>
      <c r="F16" s="2">
        <v>158355</v>
      </c>
      <c r="G16" s="2">
        <f t="shared" si="1"/>
        <v>-34232.899999999994</v>
      </c>
      <c r="H16" s="2">
        <v>179697.4</v>
      </c>
      <c r="I16" s="2">
        <v>215417.91</v>
      </c>
      <c r="J16" s="2">
        <f t="shared" si="2"/>
        <v>-35720.510000000009</v>
      </c>
      <c r="K16" s="2">
        <v>243076.41</v>
      </c>
      <c r="L16" s="2">
        <v>263779.19</v>
      </c>
      <c r="M16" s="2">
        <f t="shared" si="3"/>
        <v>-20702.78</v>
      </c>
      <c r="N16" s="2">
        <v>0</v>
      </c>
      <c r="O16" s="2">
        <v>0</v>
      </c>
      <c r="P16" s="2">
        <f t="shared" si="4"/>
        <v>0</v>
      </c>
    </row>
    <row r="17" spans="1:16" x14ac:dyDescent="0.25">
      <c r="A17" s="1" t="s">
        <v>12</v>
      </c>
      <c r="B17" s="2">
        <v>113551.28</v>
      </c>
      <c r="C17" s="2">
        <v>163413.70000000001</v>
      </c>
      <c r="D17" s="2">
        <f t="shared" si="0"/>
        <v>-49862.420000000013</v>
      </c>
      <c r="E17" s="2">
        <v>123749.38</v>
      </c>
      <c r="F17" s="2">
        <v>184495.85</v>
      </c>
      <c r="G17" s="2">
        <f t="shared" si="1"/>
        <v>-60746.47</v>
      </c>
      <c r="H17" s="2">
        <v>446385.61</v>
      </c>
      <c r="I17" s="2">
        <v>211852.23</v>
      </c>
      <c r="J17" s="2">
        <f t="shared" si="2"/>
        <v>234533.37999999998</v>
      </c>
      <c r="K17" s="2">
        <v>113760.91</v>
      </c>
      <c r="L17" s="2">
        <v>193172.45</v>
      </c>
      <c r="M17" s="2">
        <f t="shared" si="3"/>
        <v>-79411.540000000008</v>
      </c>
      <c r="N17" s="2">
        <v>0</v>
      </c>
      <c r="O17" s="2">
        <v>0</v>
      </c>
      <c r="P17" s="2">
        <f t="shared" si="4"/>
        <v>0</v>
      </c>
    </row>
    <row r="18" spans="1:16" x14ac:dyDescent="0.25">
      <c r="A18" s="1" t="s">
        <v>13</v>
      </c>
      <c r="B18" s="2">
        <v>173384.95999999999</v>
      </c>
      <c r="C18" s="2">
        <v>309137.98</v>
      </c>
      <c r="D18" s="2">
        <f t="shared" si="0"/>
        <v>-135753.01999999999</v>
      </c>
      <c r="E18" s="2">
        <v>205433.14</v>
      </c>
      <c r="F18" s="2">
        <v>238471.26</v>
      </c>
      <c r="G18" s="2">
        <f t="shared" si="1"/>
        <v>-33038.119999999995</v>
      </c>
      <c r="H18" s="2">
        <v>148794.06</v>
      </c>
      <c r="I18" s="2">
        <v>243635</v>
      </c>
      <c r="J18" s="2">
        <f t="shared" si="2"/>
        <v>-94840.94</v>
      </c>
      <c r="K18" s="2">
        <v>243138.44</v>
      </c>
      <c r="L18" s="2">
        <v>244633.46</v>
      </c>
      <c r="M18" s="2">
        <f t="shared" si="3"/>
        <v>-1495.0199999999895</v>
      </c>
      <c r="N18" s="2">
        <v>0</v>
      </c>
      <c r="O18" s="2">
        <v>0</v>
      </c>
      <c r="P18" s="2">
        <f t="shared" si="4"/>
        <v>0</v>
      </c>
    </row>
    <row r="19" spans="1:16" x14ac:dyDescent="0.25">
      <c r="A19" s="3" t="s">
        <v>17</v>
      </c>
      <c r="B19" s="4">
        <f t="shared" ref="B19:J19" si="5">SUM(B7:B18)</f>
        <v>3074777.14</v>
      </c>
      <c r="C19" s="4">
        <f t="shared" si="5"/>
        <v>2528208.84</v>
      </c>
      <c r="D19" s="4">
        <f t="shared" si="5"/>
        <v>546568.30000000005</v>
      </c>
      <c r="E19" s="4">
        <f t="shared" si="5"/>
        <v>3247785.7400000007</v>
      </c>
      <c r="F19" s="4">
        <f t="shared" si="5"/>
        <v>2567194.58</v>
      </c>
      <c r="G19" s="4">
        <f t="shared" si="5"/>
        <v>680591.16</v>
      </c>
      <c r="H19" s="4">
        <f t="shared" si="5"/>
        <v>4182667.0500000007</v>
      </c>
      <c r="I19" s="4">
        <f t="shared" si="5"/>
        <v>2859758.8899999997</v>
      </c>
      <c r="J19" s="4">
        <f t="shared" si="5"/>
        <v>1322908.1600000001</v>
      </c>
      <c r="K19" s="4">
        <f>SUM(K7:K18)</f>
        <v>4359335.92</v>
      </c>
      <c r="L19" s="4">
        <f t="shared" ref="L19:M19" si="6">SUM(L7:L18)</f>
        <v>3137429.8</v>
      </c>
      <c r="M19" s="4">
        <f t="shared" si="6"/>
        <v>1221906.1199999999</v>
      </c>
      <c r="N19" s="4">
        <f>SUM(N7:N18)</f>
        <v>4070669.8699999992</v>
      </c>
      <c r="O19" s="4">
        <f t="shared" ref="O19:P19" si="7">SUM(O7:O18)</f>
        <v>3082997.37</v>
      </c>
      <c r="P19" s="4">
        <f t="shared" si="7"/>
        <v>987672.50000000023</v>
      </c>
    </row>
    <row r="20" spans="1:16" x14ac:dyDescent="0.25">
      <c r="A20" s="5" t="s">
        <v>18</v>
      </c>
      <c r="B20" s="6">
        <f>(B19-2064480.06)/2064480.06</f>
        <v>0.48937119789861283</v>
      </c>
      <c r="C20" s="6">
        <f>(C19-1870113.24)/1870113.24</f>
        <v>0.35190147095049701</v>
      </c>
      <c r="D20" s="6">
        <f>(D19-291629.25)/291629.25</f>
        <v>0.87418888880316381</v>
      </c>
      <c r="E20" s="6">
        <f t="shared" ref="E20:P20" si="8">(E19-B19)/B19</f>
        <v>5.6267037291685001E-2</v>
      </c>
      <c r="F20" s="6">
        <f t="shared" si="8"/>
        <v>1.5420300484354063E-2</v>
      </c>
      <c r="G20" s="6">
        <f t="shared" si="8"/>
        <v>0.24520789076131927</v>
      </c>
      <c r="H20" s="6">
        <f t="shared" si="8"/>
        <v>0.28785190429464719</v>
      </c>
      <c r="I20" s="6">
        <f t="shared" si="8"/>
        <v>0.11396265490713196</v>
      </c>
      <c r="J20" s="6">
        <f t="shared" si="8"/>
        <v>0.9437633600765547</v>
      </c>
      <c r="K20" s="6">
        <f t="shared" si="8"/>
        <v>4.2238329727918252E-2</v>
      </c>
      <c r="L20" s="6">
        <f t="shared" si="8"/>
        <v>9.7095916362375634E-2</v>
      </c>
      <c r="M20" s="6">
        <f t="shared" si="8"/>
        <v>-7.634848967898139E-2</v>
      </c>
      <c r="N20" s="6">
        <f t="shared" si="8"/>
        <v>-6.6217895408253083E-2</v>
      </c>
      <c r="O20" s="6">
        <f t="shared" si="8"/>
        <v>-1.73493698568171E-2</v>
      </c>
      <c r="P20" s="6">
        <f t="shared" si="8"/>
        <v>-0.19169526706356105</v>
      </c>
    </row>
    <row r="23" spans="1:16" x14ac:dyDescent="0.2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</row>
    <row r="27" spans="1:16" ht="15.75" thickBot="1" x14ac:dyDescent="0.3">
      <c r="E27" s="9"/>
      <c r="F27" s="9"/>
    </row>
    <row r="28" spans="1:16" x14ac:dyDescent="0.25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6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9">
    <mergeCell ref="N5:P5"/>
    <mergeCell ref="A4:P4"/>
    <mergeCell ref="A29:J29"/>
    <mergeCell ref="E5:G5"/>
    <mergeCell ref="B5:D5"/>
    <mergeCell ref="K5:M5"/>
    <mergeCell ref="H5:J5"/>
    <mergeCell ref="A23:J23"/>
    <mergeCell ref="A28:J28"/>
  </mergeCells>
  <pageMargins left="0.31496062992125984" right="0.31496062992125984" top="0.78740157480314965" bottom="0.78740157480314965" header="0.31496062992125984" footer="0.31496062992125984"/>
  <pageSetup paperSize="9" scale="81" orientation="landscape" r:id="rId1"/>
  <rowBreaks count="1" manualBreakCount="1">
    <brk id="1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Cliente</cp:lastModifiedBy>
  <cp:lastPrinted>2023-02-17T18:30:43Z</cp:lastPrinted>
  <dcterms:created xsi:type="dcterms:W3CDTF">2019-02-08T17:44:52Z</dcterms:created>
  <dcterms:modified xsi:type="dcterms:W3CDTF">2025-10-14T14:06:19Z</dcterms:modified>
</cp:coreProperties>
</file>