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A:\16 - CRMV-ES\Departamento Contábil\2026\02.26\"/>
    </mc:Choice>
  </mc:AlternateContent>
  <bookViews>
    <workbookView xWindow="0" yWindow="0" windowWidth="19140" windowHeight="11265" firstSheet="1" activeTab="4"/>
  </bookViews>
  <sheets>
    <sheet name="REAVALIAÇÃO GERAL" sheetId="1" r:id="rId1"/>
    <sheet name="LEILÃO 08-2019" sheetId="2" r:id="rId2"/>
    <sheet name="LEILÃO 04-2020" sheetId="3" r:id="rId3"/>
    <sheet name="POR CONTA" sheetId="4" r:id="rId4"/>
    <sheet name="DEPRECIAÇÃO 2026" sheetId="5" r:id="rId5"/>
  </sheets>
  <calcPr calcId="162913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VGc1FX9jFkVtJCWpQwT7Tagsn/pjtkiANuKYtufcaSw="/>
    </ext>
  </extLst>
</workbook>
</file>

<file path=xl/calcChain.xml><?xml version="1.0" encoding="utf-8"?>
<calcChain xmlns="http://schemas.openxmlformats.org/spreadsheetml/2006/main">
  <c r="BD30" i="5" l="1"/>
  <c r="BF35" i="5"/>
  <c r="BF30" i="5"/>
  <c r="BF25" i="5"/>
  <c r="BF21" i="5"/>
  <c r="BF17" i="5"/>
  <c r="BF26" i="5" s="1"/>
  <c r="BF12" i="5"/>
  <c r="BF6" i="5"/>
  <c r="F345" i="4"/>
  <c r="BR345" i="4"/>
  <c r="BP340" i="4"/>
  <c r="BP336" i="4"/>
  <c r="BP333" i="4"/>
  <c r="BP332" i="4"/>
  <c r="BP331" i="4"/>
  <c r="BP330" i="4"/>
  <c r="BP329" i="4"/>
  <c r="BP328" i="4"/>
  <c r="BP334" i="4" s="1"/>
  <c r="BP252" i="4"/>
  <c r="BP250" i="4"/>
  <c r="BP249" i="4"/>
  <c r="BP248" i="4"/>
  <c r="BP247" i="4"/>
  <c r="BP246" i="4"/>
  <c r="BP245" i="4"/>
  <c r="BP244" i="4"/>
  <c r="BP243" i="4"/>
  <c r="BP242" i="4"/>
  <c r="BP241" i="4"/>
  <c r="BP240" i="4"/>
  <c r="BP239" i="4"/>
  <c r="BP238" i="4"/>
  <c r="BP237" i="4"/>
  <c r="BP236" i="4"/>
  <c r="BP235" i="4"/>
  <c r="BP234" i="4"/>
  <c r="BP233" i="4"/>
  <c r="BP232" i="4"/>
  <c r="BP231" i="4"/>
  <c r="BP230" i="4"/>
  <c r="BP229" i="4"/>
  <c r="BP228" i="4"/>
  <c r="BP227" i="4"/>
  <c r="BP226" i="4"/>
  <c r="BP225" i="4"/>
  <c r="BP224" i="4"/>
  <c r="BP223" i="4"/>
  <c r="BP222" i="4"/>
  <c r="BP221" i="4"/>
  <c r="BP220" i="4"/>
  <c r="BP219" i="4"/>
  <c r="BP218" i="4"/>
  <c r="BP217" i="4"/>
  <c r="BP216" i="4"/>
  <c r="BP215" i="4"/>
  <c r="BP214" i="4"/>
  <c r="BP213" i="4"/>
  <c r="BP212" i="4"/>
  <c r="BP211" i="4"/>
  <c r="BP210" i="4"/>
  <c r="BP209" i="4"/>
  <c r="BP208" i="4"/>
  <c r="BP207" i="4"/>
  <c r="BP206" i="4"/>
  <c r="BP205" i="4"/>
  <c r="BP204" i="4"/>
  <c r="BP203" i="4"/>
  <c r="BP202" i="4"/>
  <c r="BP201" i="4"/>
  <c r="BP200" i="4"/>
  <c r="BP199" i="4"/>
  <c r="BP198" i="4"/>
  <c r="BP197" i="4"/>
  <c r="BP196" i="4"/>
  <c r="BP195" i="4"/>
  <c r="BP65" i="4"/>
  <c r="BP62" i="4"/>
  <c r="BP63" i="4"/>
  <c r="BP48" i="4"/>
  <c r="BR39" i="4"/>
  <c r="BN39" i="4"/>
  <c r="BR22" i="4"/>
  <c r="BP26" i="4"/>
  <c r="BP27" i="4"/>
  <c r="BP39" i="4"/>
  <c r="BP22" i="4"/>
  <c r="BP37" i="4"/>
  <c r="BP36" i="4"/>
  <c r="BP35" i="4"/>
  <c r="BP34" i="4"/>
  <c r="BP33" i="4"/>
  <c r="BP32" i="4"/>
  <c r="BP31" i="4"/>
  <c r="BP30" i="4"/>
  <c r="BP29" i="4"/>
  <c r="BP28" i="4"/>
  <c r="BP25" i="4"/>
  <c r="BP24" i="4"/>
  <c r="BP23" i="4"/>
  <c r="BE12" i="5" l="1"/>
  <c r="BE30" i="5"/>
  <c r="BO340" i="4"/>
  <c r="BO336" i="4"/>
  <c r="BO333" i="4"/>
  <c r="BO332" i="4"/>
  <c r="BO331" i="4"/>
  <c r="BO330" i="4"/>
  <c r="BO329" i="4"/>
  <c r="BO328" i="4"/>
  <c r="BO334" i="4" s="1"/>
  <c r="BO252" i="4"/>
  <c r="BO249" i="4"/>
  <c r="BO248" i="4"/>
  <c r="BO247" i="4"/>
  <c r="BO246" i="4"/>
  <c r="BO245" i="4"/>
  <c r="BO244" i="4"/>
  <c r="BO243" i="4"/>
  <c r="BO242" i="4"/>
  <c r="BO241" i="4"/>
  <c r="BO240" i="4"/>
  <c r="BO239" i="4"/>
  <c r="BO238" i="4"/>
  <c r="BO237" i="4"/>
  <c r="BO236" i="4"/>
  <c r="BO235" i="4"/>
  <c r="BO234" i="4"/>
  <c r="BO233" i="4"/>
  <c r="BO232" i="4"/>
  <c r="BO231" i="4"/>
  <c r="BO230" i="4"/>
  <c r="BO229" i="4"/>
  <c r="BO228" i="4"/>
  <c r="BO227" i="4"/>
  <c r="BO226" i="4"/>
  <c r="BO225" i="4"/>
  <c r="BO224" i="4"/>
  <c r="BO223" i="4"/>
  <c r="BO222" i="4"/>
  <c r="BO221" i="4"/>
  <c r="BO220" i="4"/>
  <c r="BO219" i="4"/>
  <c r="BO218" i="4"/>
  <c r="BO217" i="4"/>
  <c r="BO216" i="4"/>
  <c r="BO215" i="4"/>
  <c r="BO214" i="4"/>
  <c r="BO213" i="4"/>
  <c r="BO212" i="4"/>
  <c r="BO211" i="4"/>
  <c r="BO210" i="4"/>
  <c r="BO209" i="4"/>
  <c r="BO208" i="4"/>
  <c r="BO207" i="4"/>
  <c r="BO206" i="4"/>
  <c r="BO205" i="4"/>
  <c r="BO204" i="4"/>
  <c r="BO203" i="4"/>
  <c r="BO202" i="4"/>
  <c r="BO201" i="4"/>
  <c r="BO200" i="4"/>
  <c r="BO199" i="4"/>
  <c r="BO198" i="4"/>
  <c r="BO197" i="4"/>
  <c r="BO196" i="4"/>
  <c r="BO65" i="4"/>
  <c r="BR62" i="4"/>
  <c r="BO62" i="4"/>
  <c r="BO63" i="4" s="1"/>
  <c r="BE21" i="5" s="1"/>
  <c r="BO48" i="4"/>
  <c r="BE17" i="5" s="1"/>
  <c r="BR24" i="4"/>
  <c r="BO37" i="4"/>
  <c r="BO36" i="4"/>
  <c r="BO35" i="4"/>
  <c r="BO34" i="4"/>
  <c r="BO33" i="4"/>
  <c r="BO32" i="4"/>
  <c r="BO31" i="4"/>
  <c r="BO30" i="4"/>
  <c r="BO29" i="4"/>
  <c r="BO28" i="4"/>
  <c r="BO25" i="4"/>
  <c r="BO24" i="4"/>
  <c r="BO23" i="4"/>
  <c r="BO22" i="4"/>
  <c r="BM24" i="4"/>
  <c r="BK22" i="4"/>
  <c r="BM340" i="4"/>
  <c r="BM336" i="4"/>
  <c r="BM332" i="4"/>
  <c r="BM331" i="4"/>
  <c r="BM252" i="4"/>
  <c r="BL252" i="4"/>
  <c r="BM65" i="4"/>
  <c r="BM48" i="4"/>
  <c r="BC17" i="5" s="1"/>
  <c r="BM3" i="4"/>
  <c r="BL340" i="4"/>
  <c r="BL336" i="4"/>
  <c r="BL332" i="4"/>
  <c r="BL331" i="4"/>
  <c r="BL65" i="4"/>
  <c r="BK48" i="4"/>
  <c r="BA17" i="5" s="1"/>
  <c r="BL48" i="4"/>
  <c r="BB17" i="5" s="1"/>
  <c r="BL3" i="4"/>
  <c r="BK340" i="4"/>
  <c r="BK336" i="4"/>
  <c r="BK252" i="4"/>
  <c r="BK332" i="4"/>
  <c r="BK331" i="4"/>
  <c r="BK65" i="4"/>
  <c r="BK3" i="4"/>
  <c r="BJ340" i="4"/>
  <c r="BJ336" i="4"/>
  <c r="BJ332" i="4"/>
  <c r="BJ331" i="4"/>
  <c r="BJ252" i="4"/>
  <c r="BJ65" i="4"/>
  <c r="BJ48" i="4"/>
  <c r="AZ17" i="5" s="1"/>
  <c r="BJ3" i="4"/>
  <c r="BI340" i="4"/>
  <c r="AY30" i="5" s="1"/>
  <c r="BI336" i="4"/>
  <c r="BI332" i="4"/>
  <c r="BI331" i="4"/>
  <c r="BI252" i="4"/>
  <c r="BI65" i="4"/>
  <c r="BI48" i="4"/>
  <c r="AY17" i="5" s="1"/>
  <c r="BI3" i="4"/>
  <c r="BH340" i="4"/>
  <c r="AX30" i="5" s="1"/>
  <c r="BN338" i="4"/>
  <c r="BN339" i="4"/>
  <c r="BN337" i="4"/>
  <c r="BH336" i="4"/>
  <c r="BH332" i="4"/>
  <c r="BH331" i="4"/>
  <c r="BH252" i="4"/>
  <c r="BH65" i="4"/>
  <c r="BN61" i="4"/>
  <c r="BN47" i="4"/>
  <c r="BH48" i="4"/>
  <c r="AX17" i="5" s="1"/>
  <c r="BQ37" i="4"/>
  <c r="G37" i="4"/>
  <c r="BK37" i="4" s="1"/>
  <c r="BN5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4" i="4"/>
  <c r="BH3" i="4"/>
  <c r="F48" i="4"/>
  <c r="BN42" i="4"/>
  <c r="BQ36" i="4"/>
  <c r="BG3" i="4"/>
  <c r="BG340" i="4"/>
  <c r="AW30" i="5" s="1"/>
  <c r="BG336" i="4"/>
  <c r="BG332" i="4"/>
  <c r="BG331" i="4"/>
  <c r="BG252" i="4"/>
  <c r="BG65" i="4"/>
  <c r="BG48" i="4"/>
  <c r="AW17" i="5" s="1"/>
  <c r="G36" i="4"/>
  <c r="BM36" i="4" s="1"/>
  <c r="BF340" i="4"/>
  <c r="AV30" i="5" s="1"/>
  <c r="BF336" i="4"/>
  <c r="BF332" i="4"/>
  <c r="BF331" i="4"/>
  <c r="BN254" i="4"/>
  <c r="BN255" i="4"/>
  <c r="BN256" i="4"/>
  <c r="BN257" i="4"/>
  <c r="BN258" i="4"/>
  <c r="BN259" i="4"/>
  <c r="BN260" i="4"/>
  <c r="BN261" i="4"/>
  <c r="BN262" i="4"/>
  <c r="BN263" i="4"/>
  <c r="BN264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283" i="4"/>
  <c r="BN284" i="4"/>
  <c r="BN285" i="4"/>
  <c r="BN286" i="4"/>
  <c r="BN287" i="4"/>
  <c r="BN288" i="4"/>
  <c r="BN289" i="4"/>
  <c r="BN290" i="4"/>
  <c r="BN291" i="4"/>
  <c r="BN292" i="4"/>
  <c r="BN293" i="4"/>
  <c r="BN294" i="4"/>
  <c r="BN295" i="4"/>
  <c r="BN296" i="4"/>
  <c r="BN297" i="4"/>
  <c r="BN298" i="4"/>
  <c r="BN299" i="4"/>
  <c r="BN300" i="4"/>
  <c r="BN301" i="4"/>
  <c r="BN302" i="4"/>
  <c r="BN303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24" i="4"/>
  <c r="BN325" i="4"/>
  <c r="BN326" i="4"/>
  <c r="BN327" i="4"/>
  <c r="BN253" i="4"/>
  <c r="BF252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66" i="4"/>
  <c r="BF65" i="4"/>
  <c r="BF48" i="4"/>
  <c r="AV17" i="5" s="1"/>
  <c r="BF3" i="4"/>
  <c r="BQ248" i="4"/>
  <c r="G248" i="4"/>
  <c r="BH248" i="4" s="1"/>
  <c r="F248" i="4"/>
  <c r="BN60" i="4"/>
  <c r="BN59" i="4"/>
  <c r="BN58" i="4"/>
  <c r="BN57" i="4"/>
  <c r="BN55" i="4"/>
  <c r="BN54" i="4"/>
  <c r="BN53" i="4"/>
  <c r="BN52" i="4"/>
  <c r="BN51" i="4"/>
  <c r="BN56" i="4"/>
  <c r="BN46" i="4"/>
  <c r="BN45" i="4"/>
  <c r="BN44" i="4"/>
  <c r="BN43" i="4"/>
  <c r="BE3" i="4"/>
  <c r="BE340" i="4"/>
  <c r="AU30" i="5" s="1"/>
  <c r="BE336" i="4"/>
  <c r="BE332" i="4"/>
  <c r="BE331" i="4"/>
  <c r="BE252" i="4"/>
  <c r="BE65" i="4"/>
  <c r="BE48" i="4"/>
  <c r="AU17" i="5" s="1"/>
  <c r="BD3" i="4"/>
  <c r="BD48" i="4"/>
  <c r="AT17" i="5" s="1"/>
  <c r="BD65" i="4"/>
  <c r="BD252" i="4"/>
  <c r="BD331" i="4"/>
  <c r="BD332" i="4"/>
  <c r="BD336" i="4"/>
  <c r="BD340" i="4"/>
  <c r="AT30" i="5" s="1"/>
  <c r="BC340" i="4"/>
  <c r="AS30" i="5" s="1"/>
  <c r="BC336" i="4"/>
  <c r="BC331" i="4"/>
  <c r="BC332" i="4"/>
  <c r="BC252" i="4"/>
  <c r="BC65" i="4"/>
  <c r="BC48" i="4"/>
  <c r="AS17" i="5" s="1"/>
  <c r="BC3" i="4"/>
  <c r="BB340" i="4"/>
  <c r="AR30" i="5" s="1"/>
  <c r="BB336" i="4"/>
  <c r="AZ336" i="4"/>
  <c r="AY336" i="4"/>
  <c r="AX336" i="4"/>
  <c r="AW336" i="4"/>
  <c r="AV336" i="4"/>
  <c r="BB331" i="4"/>
  <c r="BB332" i="4"/>
  <c r="G333" i="4"/>
  <c r="BB333" i="4" s="1"/>
  <c r="AZ332" i="4"/>
  <c r="BB252" i="4"/>
  <c r="AZ252" i="4"/>
  <c r="AY252" i="4"/>
  <c r="AX252" i="4"/>
  <c r="AW252" i="4"/>
  <c r="AV252" i="4"/>
  <c r="AU252" i="4"/>
  <c r="AT252" i="4"/>
  <c r="AS252" i="4"/>
  <c r="AR252" i="4"/>
  <c r="AQ252" i="4"/>
  <c r="AP252" i="4"/>
  <c r="AO252" i="4"/>
  <c r="BQ252" i="4"/>
  <c r="BB65" i="4"/>
  <c r="BB48" i="4"/>
  <c r="BB50" i="4"/>
  <c r="BN50" i="4" s="1"/>
  <c r="G29" i="4"/>
  <c r="BB3" i="4"/>
  <c r="AZ50" i="4"/>
  <c r="AZ331" i="4"/>
  <c r="AZ65" i="4"/>
  <c r="AZ41" i="4"/>
  <c r="AZ3" i="4"/>
  <c r="BN332" i="4" l="1"/>
  <c r="BN331" i="4"/>
  <c r="BN252" i="4"/>
  <c r="BN3" i="4"/>
  <c r="BN65" i="4"/>
  <c r="BN336" i="4"/>
  <c r="BM333" i="4"/>
  <c r="BM248" i="4"/>
  <c r="BM37" i="4"/>
  <c r="BL37" i="4"/>
  <c r="BJ36" i="4"/>
  <c r="BL333" i="4"/>
  <c r="BL248" i="4"/>
  <c r="BL36" i="4"/>
  <c r="BI36" i="4"/>
  <c r="BI37" i="4"/>
  <c r="BK333" i="4"/>
  <c r="BK248" i="4"/>
  <c r="BK36" i="4"/>
  <c r="BJ333" i="4"/>
  <c r="BI248" i="4"/>
  <c r="BJ37" i="4"/>
  <c r="BJ248" i="4"/>
  <c r="BI333" i="4"/>
  <c r="BH36" i="4"/>
  <c r="BH333" i="4"/>
  <c r="BN48" i="4"/>
  <c r="BD17" i="5" s="1"/>
  <c r="BN340" i="4"/>
  <c r="BG248" i="4"/>
  <c r="BH37" i="4"/>
  <c r="BG333" i="4"/>
  <c r="BG36" i="4"/>
  <c r="BB248" i="4"/>
  <c r="BF248" i="4"/>
  <c r="BF333" i="4"/>
  <c r="AY248" i="4"/>
  <c r="BC248" i="4"/>
  <c r="AZ248" i="4"/>
  <c r="BD248" i="4"/>
  <c r="AW248" i="4"/>
  <c r="BE248" i="4"/>
  <c r="AX248" i="4"/>
  <c r="BE333" i="4"/>
  <c r="BD333" i="4"/>
  <c r="BC333" i="4"/>
  <c r="BN333" i="4" s="1"/>
  <c r="AR17" i="5"/>
  <c r="BA252" i="4"/>
  <c r="G327" i="4"/>
  <c r="AY331" i="4"/>
  <c r="AY332" i="4"/>
  <c r="AY65" i="4"/>
  <c r="AY50" i="4"/>
  <c r="AY41" i="4"/>
  <c r="AY3" i="4"/>
  <c r="AX3" i="4"/>
  <c r="AX41" i="4"/>
  <c r="AX50" i="4"/>
  <c r="AX65" i="4"/>
  <c r="AX331" i="4"/>
  <c r="AX332" i="4"/>
  <c r="AW331" i="4"/>
  <c r="AW332" i="4"/>
  <c r="BQ247" i="4"/>
  <c r="BQ249" i="4"/>
  <c r="AW65" i="4"/>
  <c r="AW50" i="4"/>
  <c r="AW41" i="4"/>
  <c r="AW3" i="4"/>
  <c r="G249" i="4"/>
  <c r="F247" i="4"/>
  <c r="G247" i="4"/>
  <c r="BN36" i="4" l="1"/>
  <c r="BL249" i="4"/>
  <c r="BM249" i="4"/>
  <c r="BN248" i="4"/>
  <c r="BL247" i="4"/>
  <c r="BM247" i="4"/>
  <c r="BN37" i="4"/>
  <c r="BJ249" i="4"/>
  <c r="BK249" i="4"/>
  <c r="BJ247" i="4"/>
  <c r="BK247" i="4"/>
  <c r="BH247" i="4"/>
  <c r="BI247" i="4"/>
  <c r="BI249" i="4"/>
  <c r="BH249" i="4"/>
  <c r="BG249" i="4"/>
  <c r="BF247" i="4"/>
  <c r="BG247" i="4"/>
  <c r="BF249" i="4"/>
  <c r="BA248" i="4"/>
  <c r="BD247" i="4"/>
  <c r="BE247" i="4"/>
  <c r="BC247" i="4"/>
  <c r="BB247" i="4"/>
  <c r="AY249" i="4"/>
  <c r="AZ249" i="4"/>
  <c r="AX247" i="4"/>
  <c r="AZ247" i="4"/>
  <c r="AX249" i="4"/>
  <c r="AY247" i="4"/>
  <c r="AW247" i="4"/>
  <c r="AW249" i="4"/>
  <c r="AV331" i="4"/>
  <c r="AV332" i="4"/>
  <c r="AV3" i="4"/>
  <c r="AV65" i="4"/>
  <c r="AV50" i="4"/>
  <c r="AV41" i="4"/>
  <c r="BN247" i="4" l="1"/>
  <c r="BN249" i="4"/>
  <c r="BR248" i="4"/>
  <c r="BA247" i="4"/>
  <c r="AU336" i="4"/>
  <c r="AU332" i="4"/>
  <c r="AU331" i="4"/>
  <c r="AU65" i="4"/>
  <c r="AU50" i="4"/>
  <c r="AU41" i="4"/>
  <c r="AU3" i="4"/>
  <c r="BR247" i="4" l="1"/>
  <c r="BR249" i="4"/>
  <c r="AT41" i="4"/>
  <c r="AT336" i="4"/>
  <c r="AT332" i="4"/>
  <c r="AT331" i="4"/>
  <c r="AT65" i="4"/>
  <c r="AT50" i="4"/>
  <c r="AT3" i="4"/>
  <c r="AS336" i="4" l="1"/>
  <c r="AS331" i="4"/>
  <c r="AS332" i="4"/>
  <c r="AS41" i="4"/>
  <c r="AS50" i="4"/>
  <c r="AS65" i="4"/>
  <c r="AS3" i="4"/>
  <c r="AR336" i="4" l="1"/>
  <c r="AQ331" i="4"/>
  <c r="AR331" i="4"/>
  <c r="AQ332" i="4"/>
  <c r="AR332" i="4"/>
  <c r="AR65" i="4"/>
  <c r="AR50" i="4"/>
  <c r="AR41" i="4"/>
  <c r="AR3" i="4"/>
  <c r="BQ235" i="4" l="1"/>
  <c r="BQ236" i="4"/>
  <c r="BQ237" i="4"/>
  <c r="BQ238" i="4"/>
  <c r="BQ239" i="4"/>
  <c r="BQ240" i="4"/>
  <c r="BQ241" i="4"/>
  <c r="BQ242" i="4"/>
  <c r="BQ243" i="4"/>
  <c r="BQ244" i="4"/>
  <c r="BQ245" i="4"/>
  <c r="BQ246" i="4"/>
  <c r="AQ336" i="4"/>
  <c r="AQ65" i="4"/>
  <c r="AQ50" i="4"/>
  <c r="AQ41" i="4"/>
  <c r="AQ3" i="4"/>
  <c r="F236" i="4"/>
  <c r="F237" i="4"/>
  <c r="F238" i="4"/>
  <c r="F239" i="4"/>
  <c r="F240" i="4"/>
  <c r="F241" i="4"/>
  <c r="F242" i="4"/>
  <c r="F243" i="4"/>
  <c r="F244" i="4"/>
  <c r="F245" i="4"/>
  <c r="F246" i="4"/>
  <c r="F235" i="4"/>
  <c r="G240" i="4"/>
  <c r="BM240" i="4" s="1"/>
  <c r="G241" i="4"/>
  <c r="BM241" i="4" s="1"/>
  <c r="G242" i="4"/>
  <c r="BM242" i="4" s="1"/>
  <c r="G243" i="4"/>
  <c r="G244" i="4"/>
  <c r="BM244" i="4" s="1"/>
  <c r="G245" i="4"/>
  <c r="BM245" i="4" s="1"/>
  <c r="G246" i="4"/>
  <c r="BM246" i="4" s="1"/>
  <c r="G239" i="4"/>
  <c r="BM239" i="4" s="1"/>
  <c r="G238" i="4"/>
  <c r="G237" i="4"/>
  <c r="BM237" i="4" s="1"/>
  <c r="G236" i="4"/>
  <c r="G235" i="4"/>
  <c r="BM235" i="4" s="1"/>
  <c r="BM238" i="4" l="1"/>
  <c r="BL236" i="4"/>
  <c r="BM236" i="4"/>
  <c r="BL243" i="4"/>
  <c r="BM243" i="4"/>
  <c r="BK246" i="4"/>
  <c r="BL246" i="4"/>
  <c r="BK237" i="4"/>
  <c r="BL237" i="4"/>
  <c r="BK245" i="4"/>
  <c r="BL245" i="4"/>
  <c r="BK241" i="4"/>
  <c r="BL241" i="4"/>
  <c r="BK235" i="4"/>
  <c r="BL235" i="4"/>
  <c r="BK239" i="4"/>
  <c r="BL239" i="4"/>
  <c r="BK242" i="4"/>
  <c r="BL242" i="4"/>
  <c r="BK238" i="4"/>
  <c r="BL238" i="4"/>
  <c r="BK244" i="4"/>
  <c r="BL244" i="4"/>
  <c r="BK240" i="4"/>
  <c r="BL240" i="4"/>
  <c r="BK236" i="4"/>
  <c r="BJ243" i="4"/>
  <c r="BK243" i="4"/>
  <c r="BI235" i="4"/>
  <c r="BJ235" i="4"/>
  <c r="BI239" i="4"/>
  <c r="BJ239" i="4"/>
  <c r="BI236" i="4"/>
  <c r="BJ236" i="4"/>
  <c r="BI246" i="4"/>
  <c r="BJ246" i="4"/>
  <c r="BI242" i="4"/>
  <c r="BJ242" i="4"/>
  <c r="BI237" i="4"/>
  <c r="BJ237" i="4"/>
  <c r="BI245" i="4"/>
  <c r="BJ245" i="4"/>
  <c r="BI241" i="4"/>
  <c r="BJ241" i="4"/>
  <c r="BJ238" i="4"/>
  <c r="BI244" i="4"/>
  <c r="BJ244" i="4"/>
  <c r="BI240" i="4"/>
  <c r="BJ240" i="4"/>
  <c r="BI238" i="4"/>
  <c r="BH243" i="4"/>
  <c r="BI243" i="4"/>
  <c r="BH238" i="4"/>
  <c r="BG236" i="4"/>
  <c r="BH236" i="4"/>
  <c r="BG242" i="4"/>
  <c r="BH242" i="4"/>
  <c r="BG237" i="4"/>
  <c r="BH237" i="4"/>
  <c r="BG245" i="4"/>
  <c r="BH245" i="4"/>
  <c r="BG241" i="4"/>
  <c r="BH241" i="4"/>
  <c r="BG240" i="4"/>
  <c r="BH240" i="4"/>
  <c r="BG246" i="4"/>
  <c r="BH246" i="4"/>
  <c r="BG244" i="4"/>
  <c r="BH244" i="4"/>
  <c r="BG235" i="4"/>
  <c r="BH235" i="4"/>
  <c r="BG239" i="4"/>
  <c r="BH239" i="4"/>
  <c r="BG238" i="4"/>
  <c r="BF243" i="4"/>
  <c r="BG243" i="4"/>
  <c r="BF236" i="4"/>
  <c r="BF238" i="4"/>
  <c r="BE240" i="4"/>
  <c r="BF240" i="4"/>
  <c r="BE246" i="4"/>
  <c r="BF246" i="4"/>
  <c r="BE242" i="4"/>
  <c r="BF242" i="4"/>
  <c r="BE237" i="4"/>
  <c r="BF237" i="4"/>
  <c r="BE245" i="4"/>
  <c r="BF245" i="4"/>
  <c r="BE241" i="4"/>
  <c r="BF241" i="4"/>
  <c r="BE244" i="4"/>
  <c r="BF244" i="4"/>
  <c r="BE235" i="4"/>
  <c r="BF235" i="4"/>
  <c r="BE239" i="4"/>
  <c r="BF239" i="4"/>
  <c r="BE238" i="4"/>
  <c r="BE236" i="4"/>
  <c r="BD243" i="4"/>
  <c r="BE243" i="4"/>
  <c r="BD238" i="4"/>
  <c r="BC246" i="4"/>
  <c r="BD246" i="4"/>
  <c r="BC237" i="4"/>
  <c r="BD237" i="4"/>
  <c r="BC241" i="4"/>
  <c r="BD241" i="4"/>
  <c r="BC244" i="4"/>
  <c r="BD244" i="4"/>
  <c r="BC240" i="4"/>
  <c r="BD240" i="4"/>
  <c r="BC236" i="4"/>
  <c r="BD236" i="4"/>
  <c r="BC242" i="4"/>
  <c r="BD242" i="4"/>
  <c r="BC245" i="4"/>
  <c r="BD245" i="4"/>
  <c r="BC235" i="4"/>
  <c r="BD235" i="4"/>
  <c r="BC239" i="4"/>
  <c r="BD239" i="4"/>
  <c r="BC238" i="4"/>
  <c r="BB243" i="4"/>
  <c r="BC243" i="4"/>
  <c r="BB238" i="4"/>
  <c r="AZ236" i="4"/>
  <c r="BB236" i="4"/>
  <c r="AZ246" i="4"/>
  <c r="BB246" i="4"/>
  <c r="AZ242" i="4"/>
  <c r="BB242" i="4"/>
  <c r="AZ237" i="4"/>
  <c r="BB237" i="4"/>
  <c r="AZ245" i="4"/>
  <c r="BB245" i="4"/>
  <c r="AZ241" i="4"/>
  <c r="BB241" i="4"/>
  <c r="AZ244" i="4"/>
  <c r="BB244" i="4"/>
  <c r="AZ240" i="4"/>
  <c r="BB240" i="4"/>
  <c r="AZ235" i="4"/>
  <c r="BB235" i="4"/>
  <c r="AZ239" i="4"/>
  <c r="BB239" i="4"/>
  <c r="AZ243" i="4"/>
  <c r="AZ238" i="4"/>
  <c r="AX246" i="4"/>
  <c r="AY246" i="4"/>
  <c r="AX245" i="4"/>
  <c r="AY245" i="4"/>
  <c r="AX238" i="4"/>
  <c r="AY238" i="4"/>
  <c r="AX244" i="4"/>
  <c r="AY244" i="4"/>
  <c r="AX240" i="4"/>
  <c r="AY240" i="4"/>
  <c r="AX236" i="4"/>
  <c r="AY236" i="4"/>
  <c r="AX242" i="4"/>
  <c r="AY242" i="4"/>
  <c r="AX237" i="4"/>
  <c r="AY237" i="4"/>
  <c r="AX241" i="4"/>
  <c r="AY241" i="4"/>
  <c r="AX235" i="4"/>
  <c r="AY235" i="4"/>
  <c r="AX239" i="4"/>
  <c r="AY239" i="4"/>
  <c r="AX243" i="4"/>
  <c r="AY243" i="4"/>
  <c r="AW236" i="4"/>
  <c r="AW242" i="4"/>
  <c r="AW237" i="4"/>
  <c r="AW241" i="4"/>
  <c r="AW244" i="4"/>
  <c r="AW240" i="4"/>
  <c r="AW246" i="4"/>
  <c r="AW245" i="4"/>
  <c r="AW235" i="4"/>
  <c r="AW239" i="4"/>
  <c r="AW243" i="4"/>
  <c r="AV238" i="4"/>
  <c r="AW238" i="4"/>
  <c r="AQ246" i="4"/>
  <c r="AU246" i="4"/>
  <c r="AR246" i="4"/>
  <c r="AV246" i="4"/>
  <c r="AS246" i="4"/>
  <c r="AT246" i="4"/>
  <c r="AU236" i="4"/>
  <c r="AV236" i="4"/>
  <c r="AU237" i="4"/>
  <c r="AV237" i="4"/>
  <c r="AU245" i="4"/>
  <c r="AV245" i="4"/>
  <c r="AU241" i="4"/>
  <c r="AV241" i="4"/>
  <c r="AU242" i="4"/>
  <c r="AV242" i="4"/>
  <c r="AU244" i="4"/>
  <c r="AV244" i="4"/>
  <c r="AU240" i="4"/>
  <c r="AV240" i="4"/>
  <c r="AU235" i="4"/>
  <c r="AV235" i="4"/>
  <c r="AU239" i="4"/>
  <c r="AV239" i="4"/>
  <c r="AU243" i="4"/>
  <c r="AV243" i="4"/>
  <c r="AU238" i="4"/>
  <c r="AT238" i="4"/>
  <c r="AS236" i="4"/>
  <c r="AT236" i="4"/>
  <c r="AS242" i="4"/>
  <c r="AT242" i="4"/>
  <c r="AS237" i="4"/>
  <c r="AT237" i="4"/>
  <c r="AS245" i="4"/>
  <c r="AT245" i="4"/>
  <c r="AS241" i="4"/>
  <c r="AT241" i="4"/>
  <c r="AS244" i="4"/>
  <c r="AT244" i="4"/>
  <c r="AS240" i="4"/>
  <c r="AT240" i="4"/>
  <c r="AS235" i="4"/>
  <c r="AT235" i="4"/>
  <c r="AS239" i="4"/>
  <c r="AT239" i="4"/>
  <c r="AS243" i="4"/>
  <c r="AT243" i="4"/>
  <c r="AS238" i="4"/>
  <c r="AQ237" i="4"/>
  <c r="AR237" i="4"/>
  <c r="AQ245" i="4"/>
  <c r="AR245" i="4"/>
  <c r="AQ241" i="4"/>
  <c r="AR241" i="4"/>
  <c r="AQ236" i="4"/>
  <c r="AR236" i="4"/>
  <c r="AQ238" i="4"/>
  <c r="AR238" i="4"/>
  <c r="AQ244" i="4"/>
  <c r="AR244" i="4"/>
  <c r="AQ240" i="4"/>
  <c r="AR240" i="4"/>
  <c r="AQ242" i="4"/>
  <c r="AR242" i="4"/>
  <c r="AQ235" i="4"/>
  <c r="AR235" i="4"/>
  <c r="AQ239" i="4"/>
  <c r="AR239" i="4"/>
  <c r="AQ243" i="4"/>
  <c r="AR243" i="4"/>
  <c r="G213" i="4"/>
  <c r="BM213" i="4" s="1"/>
  <c r="BQ213" i="4"/>
  <c r="BQ214" i="4"/>
  <c r="BQ215" i="4"/>
  <c r="BQ216" i="4"/>
  <c r="BQ217" i="4"/>
  <c r="BQ218" i="4"/>
  <c r="BQ219" i="4"/>
  <c r="BQ220" i="4"/>
  <c r="BQ221" i="4"/>
  <c r="BQ222" i="4"/>
  <c r="BQ223" i="4"/>
  <c r="BQ224" i="4"/>
  <c r="BQ225" i="4"/>
  <c r="BQ226" i="4"/>
  <c r="BQ227" i="4"/>
  <c r="BQ228" i="4"/>
  <c r="BQ229" i="4"/>
  <c r="BQ230" i="4"/>
  <c r="BQ231" i="4"/>
  <c r="BQ232" i="4"/>
  <c r="BQ233" i="4"/>
  <c r="BQ234" i="4"/>
  <c r="BN239" i="4" l="1"/>
  <c r="BN240" i="4"/>
  <c r="BN241" i="4"/>
  <c r="BN237" i="4"/>
  <c r="BN246" i="4"/>
  <c r="BN238" i="4"/>
  <c r="BN235" i="4"/>
  <c r="BN244" i="4"/>
  <c r="BN245" i="4"/>
  <c r="BN242" i="4"/>
  <c r="BN236" i="4"/>
  <c r="BN243" i="4"/>
  <c r="BL213" i="4"/>
  <c r="BJ213" i="4"/>
  <c r="BK213" i="4"/>
  <c r="BI213" i="4"/>
  <c r="BH213" i="4"/>
  <c r="BG213" i="4"/>
  <c r="BF213" i="4"/>
  <c r="BD213" i="4"/>
  <c r="BE213" i="4"/>
  <c r="BC213" i="4"/>
  <c r="BB213" i="4"/>
  <c r="AZ213" i="4"/>
  <c r="BA243" i="4"/>
  <c r="BA235" i="4"/>
  <c r="BA240" i="4"/>
  <c r="BA238" i="4"/>
  <c r="BA241" i="4"/>
  <c r="BA237" i="4"/>
  <c r="BA246" i="4"/>
  <c r="BA239" i="4"/>
  <c r="BA242" i="4"/>
  <c r="BA244" i="4"/>
  <c r="BA236" i="4"/>
  <c r="BA245" i="4"/>
  <c r="AX213" i="4"/>
  <c r="AY213" i="4"/>
  <c r="AV213" i="4"/>
  <c r="AW213" i="4"/>
  <c r="AU213" i="4"/>
  <c r="AT213" i="4"/>
  <c r="AS213" i="4"/>
  <c r="AQ213" i="4"/>
  <c r="AR213" i="4"/>
  <c r="G214" i="4"/>
  <c r="BM214" i="4" s="1"/>
  <c r="G215" i="4"/>
  <c r="BM215" i="4" s="1"/>
  <c r="G216" i="4"/>
  <c r="BM216" i="4" s="1"/>
  <c r="G217" i="4"/>
  <c r="BM217" i="4" s="1"/>
  <c r="G218" i="4"/>
  <c r="BM218" i="4" s="1"/>
  <c r="G219" i="4"/>
  <c r="BM219" i="4" s="1"/>
  <c r="G220" i="4"/>
  <c r="BM220" i="4" s="1"/>
  <c r="G221" i="4"/>
  <c r="BM221" i="4" s="1"/>
  <c r="G222" i="4"/>
  <c r="BM222" i="4" s="1"/>
  <c r="G223" i="4"/>
  <c r="BM223" i="4" s="1"/>
  <c r="G224" i="4"/>
  <c r="BM224" i="4" s="1"/>
  <c r="G225" i="4"/>
  <c r="BM225" i="4" s="1"/>
  <c r="G226" i="4"/>
  <c r="BM226" i="4" s="1"/>
  <c r="G227" i="4"/>
  <c r="BM227" i="4" s="1"/>
  <c r="G228" i="4"/>
  <c r="BM228" i="4" s="1"/>
  <c r="G229" i="4"/>
  <c r="BM229" i="4" s="1"/>
  <c r="G230" i="4"/>
  <c r="BM230" i="4" s="1"/>
  <c r="G231" i="4"/>
  <c r="BM231" i="4" s="1"/>
  <c r="G232" i="4"/>
  <c r="BM232" i="4" s="1"/>
  <c r="G233" i="4"/>
  <c r="BM233" i="4" s="1"/>
  <c r="G234" i="4"/>
  <c r="BM234" i="4" s="1"/>
  <c r="AP213" i="4"/>
  <c r="G212" i="4"/>
  <c r="BN213" i="4" l="1"/>
  <c r="BK226" i="4"/>
  <c r="BL226" i="4"/>
  <c r="BK214" i="4"/>
  <c r="BL214" i="4"/>
  <c r="BK225" i="4"/>
  <c r="BL225" i="4"/>
  <c r="BK221" i="4"/>
  <c r="BL221" i="4"/>
  <c r="BK217" i="4"/>
  <c r="BL217" i="4"/>
  <c r="BK234" i="4"/>
  <c r="BL234" i="4"/>
  <c r="BK222" i="4"/>
  <c r="BL222" i="4"/>
  <c r="BK229" i="4"/>
  <c r="BL229" i="4"/>
  <c r="BK228" i="4"/>
  <c r="BL228" i="4"/>
  <c r="BK220" i="4"/>
  <c r="BL220" i="4"/>
  <c r="BK216" i="4"/>
  <c r="BL216" i="4"/>
  <c r="BK230" i="4"/>
  <c r="BL230" i="4"/>
  <c r="BK218" i="4"/>
  <c r="BL218" i="4"/>
  <c r="BK233" i="4"/>
  <c r="BL233" i="4"/>
  <c r="BK232" i="4"/>
  <c r="BL232" i="4"/>
  <c r="BK224" i="4"/>
  <c r="BL224" i="4"/>
  <c r="BK231" i="4"/>
  <c r="BL231" i="4"/>
  <c r="BK227" i="4"/>
  <c r="BL227" i="4"/>
  <c r="BK223" i="4"/>
  <c r="BL223" i="4"/>
  <c r="BK219" i="4"/>
  <c r="BL219" i="4"/>
  <c r="BK215" i="4"/>
  <c r="BL215" i="4"/>
  <c r="BI228" i="4"/>
  <c r="BJ228" i="4"/>
  <c r="BI220" i="4"/>
  <c r="BJ220" i="4"/>
  <c r="BI231" i="4"/>
  <c r="BJ231" i="4"/>
  <c r="BI227" i="4"/>
  <c r="BJ227" i="4"/>
  <c r="BI223" i="4"/>
  <c r="BJ223" i="4"/>
  <c r="BI219" i="4"/>
  <c r="BJ219" i="4"/>
  <c r="BI215" i="4"/>
  <c r="BJ215" i="4"/>
  <c r="BI234" i="4"/>
  <c r="BJ234" i="4"/>
  <c r="BI230" i="4"/>
  <c r="BJ230" i="4"/>
  <c r="BI226" i="4"/>
  <c r="BJ226" i="4"/>
  <c r="BI222" i="4"/>
  <c r="BJ222" i="4"/>
  <c r="BI218" i="4"/>
  <c r="BJ218" i="4"/>
  <c r="BI214" i="4"/>
  <c r="BJ214" i="4"/>
  <c r="BI232" i="4"/>
  <c r="BJ232" i="4"/>
  <c r="BI224" i="4"/>
  <c r="BJ224" i="4"/>
  <c r="BI216" i="4"/>
  <c r="BJ216" i="4"/>
  <c r="BI233" i="4"/>
  <c r="BJ233" i="4"/>
  <c r="BI229" i="4"/>
  <c r="BJ229" i="4"/>
  <c r="BI225" i="4"/>
  <c r="BJ225" i="4"/>
  <c r="BI221" i="4"/>
  <c r="BJ221" i="4"/>
  <c r="BI217" i="4"/>
  <c r="BJ217" i="4"/>
  <c r="BG230" i="4"/>
  <c r="BH230" i="4"/>
  <c r="BG226" i="4"/>
  <c r="BH226" i="4"/>
  <c r="BG218" i="4"/>
  <c r="BH218" i="4"/>
  <c r="BG214" i="4"/>
  <c r="BH214" i="4"/>
  <c r="BG233" i="4"/>
  <c r="BH233" i="4"/>
  <c r="BG229" i="4"/>
  <c r="BH229" i="4"/>
  <c r="BG225" i="4"/>
  <c r="BH225" i="4"/>
  <c r="BG221" i="4"/>
  <c r="BH221" i="4"/>
  <c r="BG217" i="4"/>
  <c r="BH217" i="4"/>
  <c r="BG234" i="4"/>
  <c r="BH234" i="4"/>
  <c r="BG222" i="4"/>
  <c r="BH222" i="4"/>
  <c r="BG232" i="4"/>
  <c r="BH232" i="4"/>
  <c r="BG220" i="4"/>
  <c r="BH220" i="4"/>
  <c r="BG228" i="4"/>
  <c r="BH228" i="4"/>
  <c r="BG224" i="4"/>
  <c r="BH224" i="4"/>
  <c r="BG216" i="4"/>
  <c r="BH216" i="4"/>
  <c r="BG231" i="4"/>
  <c r="BH231" i="4"/>
  <c r="BG227" i="4"/>
  <c r="BH227" i="4"/>
  <c r="BG223" i="4"/>
  <c r="BH223" i="4"/>
  <c r="BG219" i="4"/>
  <c r="BH219" i="4"/>
  <c r="BG215" i="4"/>
  <c r="BH215" i="4"/>
  <c r="BR241" i="4"/>
  <c r="BE230" i="4"/>
  <c r="BF230" i="4"/>
  <c r="BE222" i="4"/>
  <c r="BF222" i="4"/>
  <c r="BE214" i="4"/>
  <c r="BF214" i="4"/>
  <c r="BE229" i="4"/>
  <c r="BF229" i="4"/>
  <c r="BE221" i="4"/>
  <c r="BF221" i="4"/>
  <c r="BE217" i="4"/>
  <c r="BF217" i="4"/>
  <c r="BE220" i="4"/>
  <c r="BF220" i="4"/>
  <c r="BE234" i="4"/>
  <c r="BF234" i="4"/>
  <c r="BE226" i="4"/>
  <c r="BF226" i="4"/>
  <c r="BE233" i="4"/>
  <c r="BF233" i="4"/>
  <c r="BE225" i="4"/>
  <c r="BF225" i="4"/>
  <c r="BE232" i="4"/>
  <c r="BF232" i="4"/>
  <c r="BE228" i="4"/>
  <c r="BF228" i="4"/>
  <c r="BE224" i="4"/>
  <c r="BF224" i="4"/>
  <c r="BE216" i="4"/>
  <c r="BF216" i="4"/>
  <c r="BE231" i="4"/>
  <c r="BF231" i="4"/>
  <c r="BE227" i="4"/>
  <c r="BF227" i="4"/>
  <c r="BE223" i="4"/>
  <c r="BF223" i="4"/>
  <c r="BE219" i="4"/>
  <c r="BF219" i="4"/>
  <c r="BE215" i="4"/>
  <c r="BF215" i="4"/>
  <c r="BE218" i="4"/>
  <c r="BF218" i="4"/>
  <c r="BR237" i="4"/>
  <c r="BR245" i="4"/>
  <c r="BR239" i="4"/>
  <c r="BR238" i="4"/>
  <c r="BR246" i="4"/>
  <c r="BR240" i="4"/>
  <c r="BR244" i="4"/>
  <c r="BR242" i="4"/>
  <c r="BR235" i="4"/>
  <c r="BR236" i="4"/>
  <c r="BC225" i="4"/>
  <c r="BD225" i="4"/>
  <c r="BC232" i="4"/>
  <c r="BD232" i="4"/>
  <c r="BC228" i="4"/>
  <c r="BD228" i="4"/>
  <c r="BC224" i="4"/>
  <c r="BD224" i="4"/>
  <c r="BC220" i="4"/>
  <c r="BD220" i="4"/>
  <c r="BC216" i="4"/>
  <c r="BD216" i="4"/>
  <c r="BC229" i="4"/>
  <c r="BD229" i="4"/>
  <c r="BC217" i="4"/>
  <c r="BD217" i="4"/>
  <c r="BC231" i="4"/>
  <c r="BD231" i="4"/>
  <c r="BC219" i="4"/>
  <c r="BD219" i="4"/>
  <c r="BC215" i="4"/>
  <c r="BD215" i="4"/>
  <c r="BC233" i="4"/>
  <c r="BD233" i="4"/>
  <c r="BC221" i="4"/>
  <c r="BD221" i="4"/>
  <c r="BC227" i="4"/>
  <c r="BD227" i="4"/>
  <c r="BC223" i="4"/>
  <c r="BD223" i="4"/>
  <c r="BC234" i="4"/>
  <c r="BD234" i="4"/>
  <c r="BC230" i="4"/>
  <c r="BD230" i="4"/>
  <c r="BC226" i="4"/>
  <c r="BD226" i="4"/>
  <c r="BC222" i="4"/>
  <c r="BD222" i="4"/>
  <c r="BC218" i="4"/>
  <c r="BD218" i="4"/>
  <c r="BC214" i="4"/>
  <c r="BD214" i="4"/>
  <c r="BR243" i="4"/>
  <c r="AZ234" i="4"/>
  <c r="BB234" i="4"/>
  <c r="AZ222" i="4"/>
  <c r="BB222" i="4"/>
  <c r="AZ233" i="4"/>
  <c r="BB233" i="4"/>
  <c r="AZ221" i="4"/>
  <c r="BB221" i="4"/>
  <c r="AZ226" i="4"/>
  <c r="BB226" i="4"/>
  <c r="AZ214" i="4"/>
  <c r="BB214" i="4"/>
  <c r="AZ229" i="4"/>
  <c r="BB229" i="4"/>
  <c r="AZ217" i="4"/>
  <c r="BB217" i="4"/>
  <c r="AZ228" i="4"/>
  <c r="BB228" i="4"/>
  <c r="AZ220" i="4"/>
  <c r="BB220" i="4"/>
  <c r="AZ216" i="4"/>
  <c r="BB216" i="4"/>
  <c r="AZ230" i="4"/>
  <c r="BB230" i="4"/>
  <c r="AZ218" i="4"/>
  <c r="BB218" i="4"/>
  <c r="AZ225" i="4"/>
  <c r="BB225" i="4"/>
  <c r="AZ232" i="4"/>
  <c r="BB232" i="4"/>
  <c r="AZ224" i="4"/>
  <c r="BB224" i="4"/>
  <c r="AZ231" i="4"/>
  <c r="BB231" i="4"/>
  <c r="AZ227" i="4"/>
  <c r="BB227" i="4"/>
  <c r="AZ223" i="4"/>
  <c r="BB223" i="4"/>
  <c r="AZ219" i="4"/>
  <c r="BB219" i="4"/>
  <c r="AZ215" i="4"/>
  <c r="BB215" i="4"/>
  <c r="BA213" i="4"/>
  <c r="AX232" i="4"/>
  <c r="AY232" i="4"/>
  <c r="AX224" i="4"/>
  <c r="AY224" i="4"/>
  <c r="AX231" i="4"/>
  <c r="AY231" i="4"/>
  <c r="AX223" i="4"/>
  <c r="AY223" i="4"/>
  <c r="AX219" i="4"/>
  <c r="AY219" i="4"/>
  <c r="AX215" i="4"/>
  <c r="AY215" i="4"/>
  <c r="AX234" i="4"/>
  <c r="AY234" i="4"/>
  <c r="AX230" i="4"/>
  <c r="AY230" i="4"/>
  <c r="AX226" i="4"/>
  <c r="AY226" i="4"/>
  <c r="AX222" i="4"/>
  <c r="AY222" i="4"/>
  <c r="AX218" i="4"/>
  <c r="AY218" i="4"/>
  <c r="AX214" i="4"/>
  <c r="AY214" i="4"/>
  <c r="AX228" i="4"/>
  <c r="AY228" i="4"/>
  <c r="AX220" i="4"/>
  <c r="AY220" i="4"/>
  <c r="AX216" i="4"/>
  <c r="AY216" i="4"/>
  <c r="AX227" i="4"/>
  <c r="AY227" i="4"/>
  <c r="AX233" i="4"/>
  <c r="AY233" i="4"/>
  <c r="AX229" i="4"/>
  <c r="AY229" i="4"/>
  <c r="AX225" i="4"/>
  <c r="AY225" i="4"/>
  <c r="AX221" i="4"/>
  <c r="AY221" i="4"/>
  <c r="AX217" i="4"/>
  <c r="AY217" i="4"/>
  <c r="AW231" i="4"/>
  <c r="AW223" i="4"/>
  <c r="AW219" i="4"/>
  <c r="AW215" i="4"/>
  <c r="AW234" i="4"/>
  <c r="AW230" i="4"/>
  <c r="AW226" i="4"/>
  <c r="AW222" i="4"/>
  <c r="AW218" i="4"/>
  <c r="AW214" i="4"/>
  <c r="AW227" i="4"/>
  <c r="AW229" i="4"/>
  <c r="AW225" i="4"/>
  <c r="AW221" i="4"/>
  <c r="AW217" i="4"/>
  <c r="AW233" i="4"/>
  <c r="AW232" i="4"/>
  <c r="AW228" i="4"/>
  <c r="AW224" i="4"/>
  <c r="AW220" i="4"/>
  <c r="AW216" i="4"/>
  <c r="AU232" i="4"/>
  <c r="AV232" i="4"/>
  <c r="AU224" i="4"/>
  <c r="AV224" i="4"/>
  <c r="AU231" i="4"/>
  <c r="AV231" i="4"/>
  <c r="AU227" i="4"/>
  <c r="AV227" i="4"/>
  <c r="AU223" i="4"/>
  <c r="AV223" i="4"/>
  <c r="AU219" i="4"/>
  <c r="AV219" i="4"/>
  <c r="AU215" i="4"/>
  <c r="AV215" i="4"/>
  <c r="AU216" i="4"/>
  <c r="AV216" i="4"/>
  <c r="AU230" i="4"/>
  <c r="AV230" i="4"/>
  <c r="AU222" i="4"/>
  <c r="AV222" i="4"/>
  <c r="AU214" i="4"/>
  <c r="AV214" i="4"/>
  <c r="AU228" i="4"/>
  <c r="AV228" i="4"/>
  <c r="AU220" i="4"/>
  <c r="AV220" i="4"/>
  <c r="AU234" i="4"/>
  <c r="AV234" i="4"/>
  <c r="AU226" i="4"/>
  <c r="AV226" i="4"/>
  <c r="AU218" i="4"/>
  <c r="AV218" i="4"/>
  <c r="AU233" i="4"/>
  <c r="AV233" i="4"/>
  <c r="AU229" i="4"/>
  <c r="AV229" i="4"/>
  <c r="AU225" i="4"/>
  <c r="AV225" i="4"/>
  <c r="AU221" i="4"/>
  <c r="AV221" i="4"/>
  <c r="AU217" i="4"/>
  <c r="AV217" i="4"/>
  <c r="AS231" i="4"/>
  <c r="AT231" i="4"/>
  <c r="AS223" i="4"/>
  <c r="AT223" i="4"/>
  <c r="AS219" i="4"/>
  <c r="AT219" i="4"/>
  <c r="AS215" i="4"/>
  <c r="AT215" i="4"/>
  <c r="AS227" i="4"/>
  <c r="AT227" i="4"/>
  <c r="AS234" i="4"/>
  <c r="AT234" i="4"/>
  <c r="AS230" i="4"/>
  <c r="AT230" i="4"/>
  <c r="AS226" i="4"/>
  <c r="AT226" i="4"/>
  <c r="AS222" i="4"/>
  <c r="AT222" i="4"/>
  <c r="AS218" i="4"/>
  <c r="AT218" i="4"/>
  <c r="AS214" i="4"/>
  <c r="AT214" i="4"/>
  <c r="AS229" i="4"/>
  <c r="AT229" i="4"/>
  <c r="AS225" i="4"/>
  <c r="AT225" i="4"/>
  <c r="AS221" i="4"/>
  <c r="AT221" i="4"/>
  <c r="AS217" i="4"/>
  <c r="AT217" i="4"/>
  <c r="AS233" i="4"/>
  <c r="AT233" i="4"/>
  <c r="AS232" i="4"/>
  <c r="AT232" i="4"/>
  <c r="AS228" i="4"/>
  <c r="AT228" i="4"/>
  <c r="AS224" i="4"/>
  <c r="AT224" i="4"/>
  <c r="AS220" i="4"/>
  <c r="AT220" i="4"/>
  <c r="AS216" i="4"/>
  <c r="AT216" i="4"/>
  <c r="AQ231" i="4"/>
  <c r="AR231" i="4"/>
  <c r="AQ223" i="4"/>
  <c r="AR223" i="4"/>
  <c r="AQ215" i="4"/>
  <c r="AR215" i="4"/>
  <c r="AQ230" i="4"/>
  <c r="AR230" i="4"/>
  <c r="AQ226" i="4"/>
  <c r="AR226" i="4"/>
  <c r="AQ222" i="4"/>
  <c r="AR222" i="4"/>
  <c r="AQ218" i="4"/>
  <c r="AR218" i="4"/>
  <c r="AQ214" i="4"/>
  <c r="AR214" i="4"/>
  <c r="AQ233" i="4"/>
  <c r="AR233" i="4"/>
  <c r="AQ229" i="4"/>
  <c r="AR229" i="4"/>
  <c r="AQ225" i="4"/>
  <c r="AR225" i="4"/>
  <c r="AQ221" i="4"/>
  <c r="AR221" i="4"/>
  <c r="AQ217" i="4"/>
  <c r="AR217" i="4"/>
  <c r="AQ227" i="4"/>
  <c r="AR227" i="4"/>
  <c r="AQ219" i="4"/>
  <c r="AR219" i="4"/>
  <c r="AQ234" i="4"/>
  <c r="AR234" i="4"/>
  <c r="AQ232" i="4"/>
  <c r="AR232" i="4"/>
  <c r="AQ228" i="4"/>
  <c r="AR228" i="4"/>
  <c r="AQ224" i="4"/>
  <c r="AR224" i="4"/>
  <c r="AQ220" i="4"/>
  <c r="AR220" i="4"/>
  <c r="AQ216" i="4"/>
  <c r="AR216" i="4"/>
  <c r="AP233" i="4"/>
  <c r="AP229" i="4"/>
  <c r="AP225" i="4"/>
  <c r="AP221" i="4"/>
  <c r="AP217" i="4"/>
  <c r="AP232" i="4"/>
  <c r="AP228" i="4"/>
  <c r="AP224" i="4"/>
  <c r="AP220" i="4"/>
  <c r="AP216" i="4"/>
  <c r="AP231" i="4"/>
  <c r="AP227" i="4"/>
  <c r="AP223" i="4"/>
  <c r="AP219" i="4"/>
  <c r="AP215" i="4"/>
  <c r="AP234" i="4"/>
  <c r="AP230" i="4"/>
  <c r="AP226" i="4"/>
  <c r="AP222" i="4"/>
  <c r="AP218" i="4"/>
  <c r="AP214" i="4"/>
  <c r="AP3" i="4"/>
  <c r="AP41" i="4"/>
  <c r="AP50" i="4"/>
  <c r="AP65" i="4"/>
  <c r="AP331" i="4"/>
  <c r="AP332" i="4"/>
  <c r="AP336" i="4"/>
  <c r="AO336" i="4"/>
  <c r="AO332" i="4"/>
  <c r="AO331" i="4"/>
  <c r="AO65" i="4"/>
  <c r="AO50" i="4"/>
  <c r="AO41" i="4"/>
  <c r="AO3" i="4"/>
  <c r="G35" i="4"/>
  <c r="F340" i="4"/>
  <c r="BQ339" i="4"/>
  <c r="G339" i="4"/>
  <c r="BQ338" i="4"/>
  <c r="G338" i="4"/>
  <c r="BQ337" i="4"/>
  <c r="G337" i="4"/>
  <c r="BQ336" i="4"/>
  <c r="AM336" i="4"/>
  <c r="AL336" i="4"/>
  <c r="AK336" i="4"/>
  <c r="AJ336" i="4"/>
  <c r="AI336" i="4"/>
  <c r="AH336" i="4"/>
  <c r="AG336" i="4"/>
  <c r="AF336" i="4"/>
  <c r="AE336" i="4"/>
  <c r="AD336" i="4"/>
  <c r="AC336" i="4"/>
  <c r="AB336" i="4"/>
  <c r="Z336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AZ333" i="4"/>
  <c r="AM332" i="4"/>
  <c r="AL332" i="4"/>
  <c r="AK332" i="4"/>
  <c r="AJ332" i="4"/>
  <c r="AI332" i="4"/>
  <c r="AH332" i="4"/>
  <c r="AG332" i="4"/>
  <c r="AF332" i="4"/>
  <c r="AE332" i="4"/>
  <c r="AD332" i="4"/>
  <c r="AC332" i="4"/>
  <c r="AB332" i="4"/>
  <c r="Z332" i="4"/>
  <c r="Y332" i="4"/>
  <c r="X332" i="4"/>
  <c r="W332" i="4"/>
  <c r="V332" i="4"/>
  <c r="U332" i="4"/>
  <c r="T332" i="4"/>
  <c r="AM331" i="4"/>
  <c r="AL331" i="4"/>
  <c r="AK331" i="4"/>
  <c r="AJ331" i="4"/>
  <c r="AI331" i="4"/>
  <c r="AH331" i="4"/>
  <c r="AG331" i="4"/>
  <c r="AF331" i="4"/>
  <c r="AE331" i="4"/>
  <c r="AD331" i="4"/>
  <c r="AC331" i="4"/>
  <c r="AB331" i="4"/>
  <c r="Z331" i="4"/>
  <c r="Y331" i="4"/>
  <c r="X331" i="4"/>
  <c r="W331" i="4"/>
  <c r="V331" i="4"/>
  <c r="U331" i="4"/>
  <c r="T331" i="4"/>
  <c r="BQ330" i="4"/>
  <c r="BM330" i="4" s="1"/>
  <c r="BQ329" i="4"/>
  <c r="BM329" i="4" s="1"/>
  <c r="BQ328" i="4"/>
  <c r="BM328" i="4" s="1"/>
  <c r="BQ327" i="4"/>
  <c r="BQ326" i="4"/>
  <c r="F326" i="4"/>
  <c r="G326" i="4" s="1"/>
  <c r="E326" i="4"/>
  <c r="D326" i="4"/>
  <c r="C326" i="4"/>
  <c r="B326" i="4"/>
  <c r="A326" i="4"/>
  <c r="BQ325" i="4"/>
  <c r="F325" i="4"/>
  <c r="G325" i="4" s="1"/>
  <c r="E325" i="4"/>
  <c r="D325" i="4"/>
  <c r="C325" i="4"/>
  <c r="B325" i="4"/>
  <c r="A325" i="4"/>
  <c r="BQ324" i="4"/>
  <c r="F324" i="4"/>
  <c r="G324" i="4" s="1"/>
  <c r="E324" i="4"/>
  <c r="D324" i="4"/>
  <c r="C324" i="4"/>
  <c r="B324" i="4"/>
  <c r="A324" i="4"/>
  <c r="BQ323" i="4"/>
  <c r="F323" i="4"/>
  <c r="G323" i="4" s="1"/>
  <c r="M323" i="4" s="1"/>
  <c r="E323" i="4"/>
  <c r="D323" i="4"/>
  <c r="C323" i="4"/>
  <c r="B323" i="4"/>
  <c r="A323" i="4"/>
  <c r="BQ322" i="4"/>
  <c r="F322" i="4"/>
  <c r="G322" i="4" s="1"/>
  <c r="E322" i="4"/>
  <c r="D322" i="4"/>
  <c r="C322" i="4"/>
  <c r="B322" i="4"/>
  <c r="A322" i="4"/>
  <c r="BQ321" i="4"/>
  <c r="F321" i="4"/>
  <c r="G321" i="4" s="1"/>
  <c r="E321" i="4"/>
  <c r="D321" i="4"/>
  <c r="C321" i="4"/>
  <c r="B321" i="4"/>
  <c r="A321" i="4"/>
  <c r="BQ320" i="4"/>
  <c r="F320" i="4"/>
  <c r="G320" i="4" s="1"/>
  <c r="E320" i="4"/>
  <c r="D320" i="4"/>
  <c r="C320" i="4"/>
  <c r="B320" i="4"/>
  <c r="A320" i="4"/>
  <c r="BQ319" i="4"/>
  <c r="F319" i="4"/>
  <c r="G319" i="4" s="1"/>
  <c r="N319" i="4" s="1"/>
  <c r="E319" i="4"/>
  <c r="D319" i="4"/>
  <c r="C319" i="4"/>
  <c r="B319" i="4"/>
  <c r="A319" i="4"/>
  <c r="BQ318" i="4"/>
  <c r="F318" i="4"/>
  <c r="G318" i="4" s="1"/>
  <c r="E318" i="4"/>
  <c r="D318" i="4"/>
  <c r="C318" i="4"/>
  <c r="B318" i="4"/>
  <c r="A318" i="4"/>
  <c r="BQ317" i="4"/>
  <c r="F317" i="4"/>
  <c r="G317" i="4" s="1"/>
  <c r="E317" i="4"/>
  <c r="D317" i="4"/>
  <c r="C317" i="4"/>
  <c r="B317" i="4"/>
  <c r="A317" i="4"/>
  <c r="BQ316" i="4"/>
  <c r="F316" i="4"/>
  <c r="G316" i="4" s="1"/>
  <c r="E316" i="4"/>
  <c r="D316" i="4"/>
  <c r="C316" i="4"/>
  <c r="B316" i="4"/>
  <c r="A316" i="4"/>
  <c r="BQ315" i="4"/>
  <c r="F315" i="4"/>
  <c r="G315" i="4" s="1"/>
  <c r="J315" i="4" s="1"/>
  <c r="E315" i="4"/>
  <c r="D315" i="4"/>
  <c r="C315" i="4"/>
  <c r="B315" i="4"/>
  <c r="A315" i="4"/>
  <c r="BQ314" i="4"/>
  <c r="F314" i="4"/>
  <c r="G314" i="4" s="1"/>
  <c r="E314" i="4"/>
  <c r="D314" i="4"/>
  <c r="C314" i="4"/>
  <c r="B314" i="4"/>
  <c r="A314" i="4"/>
  <c r="BQ313" i="4"/>
  <c r="F313" i="4"/>
  <c r="G313" i="4" s="1"/>
  <c r="E313" i="4"/>
  <c r="D313" i="4"/>
  <c r="C313" i="4"/>
  <c r="B313" i="4"/>
  <c r="A313" i="4"/>
  <c r="BQ312" i="4"/>
  <c r="F312" i="4"/>
  <c r="G312" i="4" s="1"/>
  <c r="E312" i="4"/>
  <c r="D312" i="4"/>
  <c r="C312" i="4"/>
  <c r="B312" i="4"/>
  <c r="A312" i="4"/>
  <c r="BQ311" i="4"/>
  <c r="F311" i="4"/>
  <c r="E311" i="4"/>
  <c r="D311" i="4"/>
  <c r="C311" i="4"/>
  <c r="B311" i="4"/>
  <c r="A311" i="4"/>
  <c r="BQ310" i="4"/>
  <c r="AA310" i="4"/>
  <c r="G310" i="4"/>
  <c r="N310" i="4" s="1"/>
  <c r="BQ309" i="4"/>
  <c r="AA309" i="4"/>
  <c r="G309" i="4"/>
  <c r="L309" i="4" s="1"/>
  <c r="BQ308" i="4"/>
  <c r="AA308" i="4"/>
  <c r="G308" i="4"/>
  <c r="BQ307" i="4"/>
  <c r="AA307" i="4"/>
  <c r="G307" i="4"/>
  <c r="L307" i="4" s="1"/>
  <c r="BQ306" i="4"/>
  <c r="AA306" i="4"/>
  <c r="G306" i="4"/>
  <c r="BQ305" i="4"/>
  <c r="AA305" i="4"/>
  <c r="G305" i="4"/>
  <c r="K305" i="4" s="1"/>
  <c r="BQ304" i="4"/>
  <c r="AA304" i="4"/>
  <c r="G304" i="4"/>
  <c r="J304" i="4" s="1"/>
  <c r="BQ303" i="4"/>
  <c r="AA303" i="4"/>
  <c r="G303" i="4"/>
  <c r="K303" i="4" s="1"/>
  <c r="BQ302" i="4"/>
  <c r="AA302" i="4"/>
  <c r="G302" i="4"/>
  <c r="J302" i="4" s="1"/>
  <c r="BQ301" i="4"/>
  <c r="AA301" i="4"/>
  <c r="G301" i="4"/>
  <c r="K301" i="4" s="1"/>
  <c r="BQ300" i="4"/>
  <c r="AA300" i="4"/>
  <c r="G300" i="4"/>
  <c r="J300" i="4" s="1"/>
  <c r="BQ299" i="4"/>
  <c r="AA299" i="4"/>
  <c r="G299" i="4"/>
  <c r="K299" i="4" s="1"/>
  <c r="BQ298" i="4"/>
  <c r="AA298" i="4"/>
  <c r="G298" i="4"/>
  <c r="BQ297" i="4"/>
  <c r="AA297" i="4"/>
  <c r="G297" i="4"/>
  <c r="BQ296" i="4"/>
  <c r="AA296" i="4"/>
  <c r="G296" i="4"/>
  <c r="BQ295" i="4"/>
  <c r="AA295" i="4"/>
  <c r="G295" i="4"/>
  <c r="K295" i="4" s="1"/>
  <c r="BQ294" i="4"/>
  <c r="AA294" i="4"/>
  <c r="G294" i="4"/>
  <c r="BQ293" i="4"/>
  <c r="AA293" i="4"/>
  <c r="G293" i="4"/>
  <c r="K293" i="4" s="1"/>
  <c r="BQ292" i="4"/>
  <c r="AA292" i="4"/>
  <c r="G292" i="4"/>
  <c r="L292" i="4" s="1"/>
  <c r="BQ291" i="4"/>
  <c r="AA291" i="4"/>
  <c r="G291" i="4"/>
  <c r="K291" i="4" s="1"/>
  <c r="BQ290" i="4"/>
  <c r="AA290" i="4"/>
  <c r="G290" i="4"/>
  <c r="L290" i="4" s="1"/>
  <c r="BQ289" i="4"/>
  <c r="AA289" i="4"/>
  <c r="G289" i="4"/>
  <c r="BQ288" i="4"/>
  <c r="AA288" i="4"/>
  <c r="G288" i="4"/>
  <c r="K288" i="4" s="1"/>
  <c r="BQ287" i="4"/>
  <c r="AA287" i="4"/>
  <c r="G287" i="4"/>
  <c r="L287" i="4" s="1"/>
  <c r="BQ286" i="4"/>
  <c r="AA286" i="4"/>
  <c r="G286" i="4"/>
  <c r="I286" i="4" s="1"/>
  <c r="BQ285" i="4"/>
  <c r="AA285" i="4"/>
  <c r="G285" i="4"/>
  <c r="K285" i="4" s="1"/>
  <c r="BQ284" i="4"/>
  <c r="AA284" i="4"/>
  <c r="G284" i="4"/>
  <c r="K284" i="4" s="1"/>
  <c r="BQ283" i="4"/>
  <c r="AA283" i="4"/>
  <c r="G283" i="4"/>
  <c r="L283" i="4" s="1"/>
  <c r="BQ282" i="4"/>
  <c r="AA282" i="4"/>
  <c r="G282" i="4"/>
  <c r="I282" i="4" s="1"/>
  <c r="BQ281" i="4"/>
  <c r="AA281" i="4"/>
  <c r="G281" i="4"/>
  <c r="BQ280" i="4"/>
  <c r="AA280" i="4"/>
  <c r="G280" i="4"/>
  <c r="K280" i="4" s="1"/>
  <c r="BQ279" i="4"/>
  <c r="AA279" i="4"/>
  <c r="G279" i="4"/>
  <c r="L279" i="4" s="1"/>
  <c r="BQ278" i="4"/>
  <c r="AA278" i="4"/>
  <c r="G278" i="4"/>
  <c r="I278" i="4" s="1"/>
  <c r="BQ277" i="4"/>
  <c r="AA277" i="4"/>
  <c r="G277" i="4"/>
  <c r="K277" i="4" s="1"/>
  <c r="BQ276" i="4"/>
  <c r="AA276" i="4"/>
  <c r="G276" i="4"/>
  <c r="K276" i="4" s="1"/>
  <c r="BQ275" i="4"/>
  <c r="AA275" i="4"/>
  <c r="G275" i="4"/>
  <c r="L275" i="4" s="1"/>
  <c r="BQ274" i="4"/>
  <c r="AA274" i="4"/>
  <c r="G274" i="4"/>
  <c r="I274" i="4" s="1"/>
  <c r="BQ273" i="4"/>
  <c r="AA273" i="4"/>
  <c r="G273" i="4"/>
  <c r="BQ272" i="4"/>
  <c r="AA272" i="4"/>
  <c r="G272" i="4"/>
  <c r="BQ271" i="4"/>
  <c r="AA271" i="4"/>
  <c r="G271" i="4"/>
  <c r="L271" i="4" s="1"/>
  <c r="BQ270" i="4"/>
  <c r="AA270" i="4"/>
  <c r="G270" i="4"/>
  <c r="BQ269" i="4"/>
  <c r="AA269" i="4"/>
  <c r="G269" i="4"/>
  <c r="K269" i="4" s="1"/>
  <c r="BQ268" i="4"/>
  <c r="AA268" i="4"/>
  <c r="G268" i="4"/>
  <c r="BQ267" i="4"/>
  <c r="AA267" i="4"/>
  <c r="G267" i="4"/>
  <c r="L267" i="4" s="1"/>
  <c r="BQ266" i="4"/>
  <c r="AA266" i="4"/>
  <c r="G266" i="4"/>
  <c r="I266" i="4" s="1"/>
  <c r="BQ265" i="4"/>
  <c r="AA265" i="4"/>
  <c r="G265" i="4"/>
  <c r="BQ264" i="4"/>
  <c r="AA264" i="4"/>
  <c r="G264" i="4"/>
  <c r="K264" i="4" s="1"/>
  <c r="BQ263" i="4"/>
  <c r="AA263" i="4"/>
  <c r="G263" i="4"/>
  <c r="L263" i="4" s="1"/>
  <c r="BQ262" i="4"/>
  <c r="AA262" i="4"/>
  <c r="G262" i="4"/>
  <c r="I262" i="4" s="1"/>
  <c r="BQ261" i="4"/>
  <c r="AA261" i="4"/>
  <c r="G261" i="4"/>
  <c r="K261" i="4" s="1"/>
  <c r="BQ260" i="4"/>
  <c r="AA260" i="4"/>
  <c r="G260" i="4"/>
  <c r="BQ259" i="4"/>
  <c r="AA259" i="4"/>
  <c r="G259" i="4"/>
  <c r="L259" i="4" s="1"/>
  <c r="BQ258" i="4"/>
  <c r="AA258" i="4"/>
  <c r="G258" i="4"/>
  <c r="I258" i="4" s="1"/>
  <c r="BQ257" i="4"/>
  <c r="AA257" i="4"/>
  <c r="G257" i="4"/>
  <c r="BQ256" i="4"/>
  <c r="AA256" i="4"/>
  <c r="G256" i="4"/>
  <c r="BQ255" i="4"/>
  <c r="AA255" i="4"/>
  <c r="G255" i="4"/>
  <c r="L255" i="4" s="1"/>
  <c r="BQ254" i="4"/>
  <c r="AA254" i="4"/>
  <c r="G254" i="4"/>
  <c r="I254" i="4" s="1"/>
  <c r="BQ253" i="4"/>
  <c r="AA253" i="4"/>
  <c r="G253" i="4"/>
  <c r="BQ212" i="4"/>
  <c r="BB212" i="4" s="1"/>
  <c r="BQ211" i="4"/>
  <c r="G211" i="4"/>
  <c r="BQ210" i="4"/>
  <c r="G210" i="4"/>
  <c r="BQ209" i="4"/>
  <c r="G209" i="4"/>
  <c r="BQ208" i="4"/>
  <c r="G208" i="4"/>
  <c r="BQ207" i="4"/>
  <c r="G207" i="4"/>
  <c r="BQ206" i="4"/>
  <c r="G206" i="4"/>
  <c r="BQ205" i="4"/>
  <c r="G205" i="4"/>
  <c r="BQ204" i="4"/>
  <c r="G204" i="4"/>
  <c r="BQ203" i="4"/>
  <c r="G203" i="4"/>
  <c r="BQ202" i="4"/>
  <c r="G202" i="4"/>
  <c r="BQ201" i="4"/>
  <c r="G201" i="4"/>
  <c r="BQ200" i="4"/>
  <c r="G200" i="4"/>
  <c r="BQ199" i="4"/>
  <c r="G199" i="4"/>
  <c r="BQ198" i="4"/>
  <c r="G198" i="4"/>
  <c r="BQ197" i="4"/>
  <c r="G197" i="4"/>
  <c r="BQ196" i="4"/>
  <c r="G196" i="4"/>
  <c r="BQ195" i="4"/>
  <c r="F195" i="4"/>
  <c r="F250" i="4" s="1"/>
  <c r="B25" i="5" s="1"/>
  <c r="E195" i="4"/>
  <c r="D195" i="4"/>
  <c r="C195" i="4"/>
  <c r="B195" i="4"/>
  <c r="A195" i="4"/>
  <c r="BQ194" i="4"/>
  <c r="G194" i="4"/>
  <c r="BQ193" i="4"/>
  <c r="G193" i="4"/>
  <c r="BQ192" i="4"/>
  <c r="G192" i="4"/>
  <c r="BQ191" i="4"/>
  <c r="G191" i="4"/>
  <c r="BQ190" i="4"/>
  <c r="G190" i="4"/>
  <c r="BQ189" i="4"/>
  <c r="G189" i="4"/>
  <c r="BQ188" i="4"/>
  <c r="G188" i="4"/>
  <c r="BQ187" i="4"/>
  <c r="G187" i="4"/>
  <c r="BQ186" i="4"/>
  <c r="G186" i="4"/>
  <c r="BQ185" i="4"/>
  <c r="G185" i="4"/>
  <c r="BQ184" i="4"/>
  <c r="G184" i="4"/>
  <c r="BQ183" i="4"/>
  <c r="G183" i="4"/>
  <c r="BQ182" i="4"/>
  <c r="G182" i="4"/>
  <c r="BQ181" i="4"/>
  <c r="G181" i="4"/>
  <c r="BQ180" i="4"/>
  <c r="G180" i="4"/>
  <c r="BQ179" i="4"/>
  <c r="G179" i="4"/>
  <c r="BQ178" i="4"/>
  <c r="G178" i="4"/>
  <c r="BQ177" i="4"/>
  <c r="G177" i="4"/>
  <c r="BQ176" i="4"/>
  <c r="G176" i="4"/>
  <c r="BQ175" i="4"/>
  <c r="G175" i="4"/>
  <c r="BQ174" i="4"/>
  <c r="G174" i="4"/>
  <c r="BQ173" i="4"/>
  <c r="G173" i="4"/>
  <c r="BQ172" i="4"/>
  <c r="G172" i="4"/>
  <c r="BQ171" i="4"/>
  <c r="G171" i="4"/>
  <c r="BQ170" i="4"/>
  <c r="G170" i="4"/>
  <c r="BQ169" i="4"/>
  <c r="G169" i="4"/>
  <c r="BQ168" i="4"/>
  <c r="G168" i="4"/>
  <c r="BQ167" i="4"/>
  <c r="G167" i="4"/>
  <c r="BQ166" i="4"/>
  <c r="G166" i="4"/>
  <c r="BQ165" i="4"/>
  <c r="G165" i="4"/>
  <c r="BQ164" i="4"/>
  <c r="G164" i="4"/>
  <c r="BQ163" i="4"/>
  <c r="G163" i="4"/>
  <c r="BQ162" i="4"/>
  <c r="G162" i="4"/>
  <c r="BQ161" i="4"/>
  <c r="G161" i="4"/>
  <c r="BQ160" i="4"/>
  <c r="G160" i="4"/>
  <c r="BQ159" i="4"/>
  <c r="G159" i="4"/>
  <c r="BQ158" i="4"/>
  <c r="G158" i="4"/>
  <c r="BQ157" i="4"/>
  <c r="G157" i="4"/>
  <c r="BQ156" i="4"/>
  <c r="G156" i="4"/>
  <c r="BQ155" i="4"/>
  <c r="G155" i="4"/>
  <c r="BQ154" i="4"/>
  <c r="G154" i="4"/>
  <c r="BQ153" i="4"/>
  <c r="G153" i="4"/>
  <c r="BQ152" i="4"/>
  <c r="G152" i="4"/>
  <c r="BQ151" i="4"/>
  <c r="G151" i="4"/>
  <c r="BQ150" i="4"/>
  <c r="G150" i="4"/>
  <c r="BQ149" i="4"/>
  <c r="G149" i="4"/>
  <c r="BQ148" i="4"/>
  <c r="G148" i="4"/>
  <c r="BQ147" i="4"/>
  <c r="G147" i="4"/>
  <c r="BQ146" i="4"/>
  <c r="G146" i="4"/>
  <c r="BQ145" i="4"/>
  <c r="G145" i="4"/>
  <c r="BQ144" i="4"/>
  <c r="G144" i="4"/>
  <c r="BQ143" i="4"/>
  <c r="G143" i="4"/>
  <c r="BQ142" i="4"/>
  <c r="G142" i="4"/>
  <c r="BQ141" i="4"/>
  <c r="G141" i="4"/>
  <c r="BQ140" i="4"/>
  <c r="G140" i="4"/>
  <c r="BQ139" i="4"/>
  <c r="G139" i="4"/>
  <c r="BQ138" i="4"/>
  <c r="G138" i="4"/>
  <c r="BQ137" i="4"/>
  <c r="G137" i="4"/>
  <c r="BQ136" i="4"/>
  <c r="G136" i="4"/>
  <c r="BQ135" i="4"/>
  <c r="G135" i="4"/>
  <c r="BQ134" i="4"/>
  <c r="G134" i="4"/>
  <c r="BQ133" i="4"/>
  <c r="G133" i="4"/>
  <c r="BQ132" i="4"/>
  <c r="G132" i="4"/>
  <c r="BQ131" i="4"/>
  <c r="G131" i="4"/>
  <c r="BQ130" i="4"/>
  <c r="G130" i="4"/>
  <c r="BQ129" i="4"/>
  <c r="G129" i="4"/>
  <c r="BQ128" i="4"/>
  <c r="G128" i="4"/>
  <c r="BQ127" i="4"/>
  <c r="G127" i="4"/>
  <c r="BQ126" i="4"/>
  <c r="G126" i="4"/>
  <c r="BQ125" i="4"/>
  <c r="G125" i="4"/>
  <c r="BQ124" i="4"/>
  <c r="G124" i="4"/>
  <c r="BQ123" i="4"/>
  <c r="G123" i="4"/>
  <c r="BQ122" i="4"/>
  <c r="G122" i="4"/>
  <c r="BQ121" i="4"/>
  <c r="G121" i="4"/>
  <c r="BQ120" i="4"/>
  <c r="G120" i="4"/>
  <c r="BQ119" i="4"/>
  <c r="G119" i="4"/>
  <c r="BQ118" i="4"/>
  <c r="G118" i="4"/>
  <c r="BQ117" i="4"/>
  <c r="G117" i="4"/>
  <c r="BQ116" i="4"/>
  <c r="G116" i="4"/>
  <c r="BQ115" i="4"/>
  <c r="G115" i="4"/>
  <c r="BQ114" i="4"/>
  <c r="G114" i="4"/>
  <c r="BQ113" i="4"/>
  <c r="G113" i="4"/>
  <c r="BQ112" i="4"/>
  <c r="G112" i="4"/>
  <c r="BQ111" i="4"/>
  <c r="G111" i="4"/>
  <c r="BQ110" i="4"/>
  <c r="G110" i="4"/>
  <c r="BQ109" i="4"/>
  <c r="G109" i="4"/>
  <c r="BQ108" i="4"/>
  <c r="G108" i="4"/>
  <c r="BQ107" i="4"/>
  <c r="G107" i="4"/>
  <c r="BQ106" i="4"/>
  <c r="G106" i="4"/>
  <c r="BQ105" i="4"/>
  <c r="G105" i="4"/>
  <c r="BQ104" i="4"/>
  <c r="G104" i="4"/>
  <c r="BQ103" i="4"/>
  <c r="G103" i="4"/>
  <c r="BQ102" i="4"/>
  <c r="G102" i="4"/>
  <c r="BQ101" i="4"/>
  <c r="G101" i="4"/>
  <c r="BQ100" i="4"/>
  <c r="G100" i="4"/>
  <c r="BQ99" i="4"/>
  <c r="G99" i="4"/>
  <c r="BQ98" i="4"/>
  <c r="G98" i="4"/>
  <c r="BQ97" i="4"/>
  <c r="G97" i="4"/>
  <c r="BQ96" i="4"/>
  <c r="G96" i="4"/>
  <c r="BQ95" i="4"/>
  <c r="G95" i="4"/>
  <c r="BQ94" i="4"/>
  <c r="G94" i="4"/>
  <c r="BQ93" i="4"/>
  <c r="G93" i="4"/>
  <c r="BQ92" i="4"/>
  <c r="G92" i="4"/>
  <c r="BQ91" i="4"/>
  <c r="G91" i="4"/>
  <c r="BQ90" i="4"/>
  <c r="G90" i="4"/>
  <c r="BQ89" i="4"/>
  <c r="G89" i="4"/>
  <c r="BQ88" i="4"/>
  <c r="G88" i="4"/>
  <c r="BQ87" i="4"/>
  <c r="G87" i="4"/>
  <c r="BQ86" i="4"/>
  <c r="G86" i="4"/>
  <c r="BQ85" i="4"/>
  <c r="G85" i="4"/>
  <c r="BQ84" i="4"/>
  <c r="G84" i="4"/>
  <c r="BQ83" i="4"/>
  <c r="G83" i="4"/>
  <c r="BQ82" i="4"/>
  <c r="G82" i="4"/>
  <c r="BQ81" i="4"/>
  <c r="G81" i="4"/>
  <c r="BQ80" i="4"/>
  <c r="G80" i="4"/>
  <c r="BQ79" i="4"/>
  <c r="G79" i="4"/>
  <c r="BQ78" i="4"/>
  <c r="G78" i="4"/>
  <c r="BQ77" i="4"/>
  <c r="G77" i="4"/>
  <c r="BQ76" i="4"/>
  <c r="G76" i="4"/>
  <c r="BQ75" i="4"/>
  <c r="G75" i="4"/>
  <c r="BQ74" i="4"/>
  <c r="G74" i="4"/>
  <c r="BQ73" i="4"/>
  <c r="G73" i="4"/>
  <c r="BQ72" i="4"/>
  <c r="G72" i="4"/>
  <c r="BQ71" i="4"/>
  <c r="G71" i="4"/>
  <c r="BQ70" i="4"/>
  <c r="G70" i="4"/>
  <c r="BQ69" i="4"/>
  <c r="G69" i="4"/>
  <c r="BQ68" i="4"/>
  <c r="G68" i="4"/>
  <c r="BQ67" i="4"/>
  <c r="G67" i="4"/>
  <c r="BQ66" i="4"/>
  <c r="G66" i="4"/>
  <c r="BQ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Z65" i="4"/>
  <c r="Y65" i="4"/>
  <c r="X65" i="4"/>
  <c r="W65" i="4"/>
  <c r="V65" i="4"/>
  <c r="U65" i="4"/>
  <c r="T65" i="4"/>
  <c r="S65" i="4"/>
  <c r="R65" i="4"/>
  <c r="Q65" i="4"/>
  <c r="P65" i="4"/>
  <c r="O65" i="4"/>
  <c r="F63" i="4"/>
  <c r="B21" i="5" s="1"/>
  <c r="BQ62" i="4"/>
  <c r="G62" i="4"/>
  <c r="BQ61" i="4"/>
  <c r="G61" i="4"/>
  <c r="BQ60" i="4"/>
  <c r="G60" i="4"/>
  <c r="BQ59" i="4"/>
  <c r="G59" i="4"/>
  <c r="BQ58" i="4"/>
  <c r="G58" i="4"/>
  <c r="BQ57" i="4"/>
  <c r="G57" i="4"/>
  <c r="BQ56" i="4"/>
  <c r="G56" i="4"/>
  <c r="BQ55" i="4"/>
  <c r="G55" i="4"/>
  <c r="BQ54" i="4"/>
  <c r="G54" i="4"/>
  <c r="BQ53" i="4"/>
  <c r="G53" i="4"/>
  <c r="BQ52" i="4"/>
  <c r="G52" i="4"/>
  <c r="BQ51" i="4"/>
  <c r="G51" i="4"/>
  <c r="BQ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Z50" i="4"/>
  <c r="Y50" i="4"/>
  <c r="X50" i="4"/>
  <c r="W50" i="4"/>
  <c r="V50" i="4"/>
  <c r="U50" i="4"/>
  <c r="T50" i="4"/>
  <c r="S50" i="4"/>
  <c r="R50" i="4"/>
  <c r="Q50" i="4"/>
  <c r="P50" i="4"/>
  <c r="O50" i="4"/>
  <c r="B17" i="5"/>
  <c r="BQ47" i="4"/>
  <c r="G47" i="4"/>
  <c r="BQ46" i="4"/>
  <c r="G46" i="4"/>
  <c r="BQ45" i="4"/>
  <c r="G45" i="4"/>
  <c r="BQ44" i="4"/>
  <c r="G44" i="4"/>
  <c r="BQ43" i="4"/>
  <c r="G43" i="4"/>
  <c r="BQ42" i="4"/>
  <c r="G42" i="4"/>
  <c r="BQ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Z41" i="4"/>
  <c r="Y41" i="4"/>
  <c r="X41" i="4"/>
  <c r="W41" i="4"/>
  <c r="V41" i="4"/>
  <c r="U41" i="4"/>
  <c r="T41" i="4"/>
  <c r="S41" i="4"/>
  <c r="R41" i="4"/>
  <c r="Q41" i="4"/>
  <c r="P41" i="4"/>
  <c r="O41" i="4"/>
  <c r="BQ35" i="4"/>
  <c r="BQ34" i="4"/>
  <c r="G34" i="4"/>
  <c r="BQ33" i="4"/>
  <c r="G33" i="4"/>
  <c r="BQ32" i="4"/>
  <c r="G32" i="4"/>
  <c r="BQ31" i="4"/>
  <c r="G31" i="4"/>
  <c r="BQ30" i="4"/>
  <c r="G30" i="4"/>
  <c r="BQ29" i="4"/>
  <c r="BQ28" i="4"/>
  <c r="G28" i="4"/>
  <c r="BQ27" i="4"/>
  <c r="E27" i="4"/>
  <c r="D27" i="4"/>
  <c r="C27" i="4"/>
  <c r="B27" i="4"/>
  <c r="A27" i="4"/>
  <c r="BQ26" i="4"/>
  <c r="F26" i="4"/>
  <c r="E26" i="4"/>
  <c r="D26" i="4"/>
  <c r="C26" i="4"/>
  <c r="B26" i="4"/>
  <c r="A26" i="4"/>
  <c r="BQ25" i="4"/>
  <c r="G25" i="4"/>
  <c r="BQ24" i="4"/>
  <c r="G24" i="4"/>
  <c r="BQ23" i="4"/>
  <c r="G23" i="4"/>
  <c r="BQ22" i="4"/>
  <c r="G22" i="4"/>
  <c r="BQ21" i="4"/>
  <c r="G21" i="4"/>
  <c r="BQ20" i="4"/>
  <c r="G20" i="4"/>
  <c r="BQ19" i="4"/>
  <c r="G19" i="4"/>
  <c r="BQ18" i="4"/>
  <c r="G18" i="4"/>
  <c r="BQ17" i="4"/>
  <c r="G17" i="4"/>
  <c r="BQ16" i="4"/>
  <c r="G16" i="4"/>
  <c r="BQ15" i="4"/>
  <c r="G15" i="4"/>
  <c r="BQ14" i="4"/>
  <c r="G14" i="4"/>
  <c r="BQ13" i="4"/>
  <c r="G13" i="4"/>
  <c r="BQ12" i="4"/>
  <c r="G12" i="4"/>
  <c r="BQ11" i="4"/>
  <c r="G11" i="4"/>
  <c r="BQ10" i="4"/>
  <c r="G10" i="4"/>
  <c r="BQ9" i="4"/>
  <c r="G9" i="4"/>
  <c r="BQ8" i="4"/>
  <c r="G8" i="4"/>
  <c r="BQ7" i="4"/>
  <c r="G7" i="4"/>
  <c r="BQ6" i="4"/>
  <c r="G6" i="4"/>
  <c r="BQ5" i="4"/>
  <c r="G5" i="4"/>
  <c r="BQ4" i="4"/>
  <c r="G4" i="4"/>
  <c r="BQ3" i="4"/>
  <c r="AM3" i="4"/>
  <c r="AL3" i="4"/>
  <c r="AK3" i="4"/>
  <c r="AJ3" i="4"/>
  <c r="AI3" i="4"/>
  <c r="AH3" i="4"/>
  <c r="AG3" i="4"/>
  <c r="AF3" i="4"/>
  <c r="AE3" i="4"/>
  <c r="AD3" i="4"/>
  <c r="AC3" i="4"/>
  <c r="AB3" i="4"/>
  <c r="Z3" i="4"/>
  <c r="Y3" i="4"/>
  <c r="X3" i="4"/>
  <c r="W3" i="4"/>
  <c r="V3" i="4"/>
  <c r="U3" i="4"/>
  <c r="T3" i="4"/>
  <c r="S3" i="4"/>
  <c r="R3" i="4"/>
  <c r="Q3" i="4"/>
  <c r="P3" i="4"/>
  <c r="O3" i="4"/>
  <c r="X11" i="3"/>
  <c r="W11" i="3"/>
  <c r="V11" i="3"/>
  <c r="U11" i="3"/>
  <c r="T11" i="3"/>
  <c r="S11" i="3"/>
  <c r="R11" i="3"/>
  <c r="Q11" i="3"/>
  <c r="P11" i="3"/>
  <c r="O11" i="3"/>
  <c r="N11" i="3"/>
  <c r="M11" i="3"/>
  <c r="F11" i="3"/>
  <c r="Z10" i="3"/>
  <c r="Y10" i="3"/>
  <c r="G10" i="3"/>
  <c r="K10" i="3" s="1"/>
  <c r="K11" i="3" s="1"/>
  <c r="Z9" i="3"/>
  <c r="X9" i="3"/>
  <c r="W9" i="3"/>
  <c r="V9" i="3"/>
  <c r="U9" i="3"/>
  <c r="T9" i="3"/>
  <c r="S9" i="3"/>
  <c r="R9" i="3"/>
  <c r="Q9" i="3"/>
  <c r="P9" i="3"/>
  <c r="O9" i="3"/>
  <c r="N9" i="3"/>
  <c r="M9" i="3"/>
  <c r="X7" i="3"/>
  <c r="W7" i="3"/>
  <c r="V7" i="3"/>
  <c r="U7" i="3"/>
  <c r="T7" i="3"/>
  <c r="S7" i="3"/>
  <c r="R7" i="3"/>
  <c r="Q7" i="3"/>
  <c r="P7" i="3"/>
  <c r="F7" i="3"/>
  <c r="Z6" i="3"/>
  <c r="G6" i="3"/>
  <c r="Z5" i="3"/>
  <c r="G5" i="3"/>
  <c r="Z4" i="3"/>
  <c r="G4" i="3"/>
  <c r="Z3" i="3"/>
  <c r="X3" i="3"/>
  <c r="W3" i="3"/>
  <c r="V3" i="3"/>
  <c r="U3" i="3"/>
  <c r="T3" i="3"/>
  <c r="S3" i="3"/>
  <c r="R3" i="3"/>
  <c r="Q3" i="3"/>
  <c r="P3" i="3"/>
  <c r="O3" i="3"/>
  <c r="N3" i="3"/>
  <c r="M3" i="3"/>
  <c r="K56" i="2"/>
  <c r="H56" i="2"/>
  <c r="F56" i="2"/>
  <c r="G55" i="2"/>
  <c r="J55" i="2" s="1"/>
  <c r="G54" i="2"/>
  <c r="J54" i="2" s="1"/>
  <c r="G53" i="2"/>
  <c r="J53" i="2" s="1"/>
  <c r="T52" i="2"/>
  <c r="L52" i="2" s="1"/>
  <c r="R52" i="2"/>
  <c r="Q52" i="2"/>
  <c r="P52" i="2"/>
  <c r="O52" i="2"/>
  <c r="N52" i="2"/>
  <c r="M52" i="2"/>
  <c r="K52" i="2"/>
  <c r="F50" i="2"/>
  <c r="T49" i="2"/>
  <c r="G49" i="2"/>
  <c r="T48" i="2"/>
  <c r="G48" i="2"/>
  <c r="T47" i="2"/>
  <c r="G47" i="2"/>
  <c r="T46" i="2"/>
  <c r="G46" i="2"/>
  <c r="I46" i="2" s="1"/>
  <c r="T45" i="2"/>
  <c r="G45" i="2"/>
  <c r="T44" i="2"/>
  <c r="G44" i="2"/>
  <c r="T43" i="2"/>
  <c r="G43" i="2"/>
  <c r="T42" i="2"/>
  <c r="G42" i="2"/>
  <c r="T41" i="2"/>
  <c r="G41" i="2"/>
  <c r="T40" i="2"/>
  <c r="G40" i="2"/>
  <c r="T39" i="2"/>
  <c r="G39" i="2"/>
  <c r="T38" i="2"/>
  <c r="R38" i="2"/>
  <c r="Q38" i="2"/>
  <c r="P38" i="2"/>
  <c r="O38" i="2"/>
  <c r="N38" i="2"/>
  <c r="M38" i="2"/>
  <c r="L38" i="2"/>
  <c r="F36" i="2"/>
  <c r="T35" i="2"/>
  <c r="G35" i="2"/>
  <c r="T34" i="2"/>
  <c r="G34" i="2"/>
  <c r="T33" i="2"/>
  <c r="G33" i="2"/>
  <c r="I33" i="2" s="1"/>
  <c r="T32" i="2"/>
  <c r="G32" i="2"/>
  <c r="T31" i="2"/>
  <c r="G31" i="2"/>
  <c r="T30" i="2"/>
  <c r="G30" i="2"/>
  <c r="T29" i="2"/>
  <c r="G29" i="2"/>
  <c r="L29" i="2" s="1"/>
  <c r="T28" i="2"/>
  <c r="G28" i="2"/>
  <c r="P28" i="2" s="1"/>
  <c r="T27" i="2"/>
  <c r="G27" i="2"/>
  <c r="T26" i="2"/>
  <c r="G26" i="2"/>
  <c r="P26" i="2" s="1"/>
  <c r="T25" i="2"/>
  <c r="G25" i="2"/>
  <c r="Q25" i="2" s="1"/>
  <c r="T24" i="2"/>
  <c r="G24" i="2"/>
  <c r="T23" i="2"/>
  <c r="G23" i="2"/>
  <c r="T22" i="2"/>
  <c r="G22" i="2"/>
  <c r="T21" i="2"/>
  <c r="G21" i="2"/>
  <c r="P21" i="2" s="1"/>
  <c r="T20" i="2"/>
  <c r="G20" i="2"/>
  <c r="T19" i="2"/>
  <c r="R19" i="2"/>
  <c r="Q19" i="2"/>
  <c r="P19" i="2"/>
  <c r="O19" i="2"/>
  <c r="N19" i="2"/>
  <c r="M19" i="2"/>
  <c r="L19" i="2"/>
  <c r="F17" i="2"/>
  <c r="T16" i="2"/>
  <c r="G16" i="2"/>
  <c r="T15" i="2"/>
  <c r="G15" i="2"/>
  <c r="T14" i="2"/>
  <c r="G14" i="2"/>
  <c r="T13" i="2"/>
  <c r="G13" i="2"/>
  <c r="T12" i="2"/>
  <c r="G12" i="2"/>
  <c r="T11" i="2"/>
  <c r="G11" i="2"/>
  <c r="T10" i="2"/>
  <c r="R10" i="2"/>
  <c r="Q10" i="2"/>
  <c r="P10" i="2"/>
  <c r="O10" i="2"/>
  <c r="N10" i="2"/>
  <c r="M10" i="2"/>
  <c r="L10" i="2"/>
  <c r="F8" i="2"/>
  <c r="T7" i="2"/>
  <c r="G7" i="2"/>
  <c r="Q7" i="2" s="1"/>
  <c r="T6" i="2"/>
  <c r="G6" i="2"/>
  <c r="P6" i="2" s="1"/>
  <c r="T5" i="2"/>
  <c r="G5" i="2"/>
  <c r="T4" i="2"/>
  <c r="G4" i="2"/>
  <c r="T3" i="2"/>
  <c r="R3" i="2"/>
  <c r="Q3" i="2"/>
  <c r="P3" i="2"/>
  <c r="O3" i="2"/>
  <c r="N3" i="2"/>
  <c r="M3" i="2"/>
  <c r="L3" i="2"/>
  <c r="F294" i="1"/>
  <c r="F27" i="4" s="1"/>
  <c r="G27" i="4" s="1"/>
  <c r="E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BM27" i="4" l="1"/>
  <c r="BO27" i="4"/>
  <c r="BL29" i="4"/>
  <c r="BM29" i="4"/>
  <c r="L42" i="2"/>
  <c r="R48" i="2"/>
  <c r="BM23" i="4"/>
  <c r="BM25" i="4"/>
  <c r="BM31" i="4"/>
  <c r="BM33" i="4"/>
  <c r="BM196" i="4"/>
  <c r="BM198" i="4"/>
  <c r="BM200" i="4"/>
  <c r="BM202" i="4"/>
  <c r="BM204" i="4"/>
  <c r="BM206" i="4"/>
  <c r="BM208" i="4"/>
  <c r="BM210" i="4"/>
  <c r="BM334" i="4"/>
  <c r="BC12" i="5" s="1"/>
  <c r="BM212" i="4"/>
  <c r="BN219" i="4"/>
  <c r="BN227" i="4"/>
  <c r="BN224" i="4"/>
  <c r="BN225" i="4"/>
  <c r="BN230" i="4"/>
  <c r="BN220" i="4"/>
  <c r="BN217" i="4"/>
  <c r="BN214" i="4"/>
  <c r="BN221" i="4"/>
  <c r="BN222" i="4"/>
  <c r="BL197" i="4"/>
  <c r="BM197" i="4"/>
  <c r="BL199" i="4"/>
  <c r="BM199" i="4"/>
  <c r="BL201" i="4"/>
  <c r="BM201" i="4"/>
  <c r="BL203" i="4"/>
  <c r="BM203" i="4"/>
  <c r="BL205" i="4"/>
  <c r="BM205" i="4"/>
  <c r="BL207" i="4"/>
  <c r="BM207" i="4"/>
  <c r="BL209" i="4"/>
  <c r="BM209" i="4"/>
  <c r="BL211" i="4"/>
  <c r="BM211" i="4"/>
  <c r="BN215" i="4"/>
  <c r="BN223" i="4"/>
  <c r="BN231" i="4"/>
  <c r="BN232" i="4"/>
  <c r="BN218" i="4"/>
  <c r="BN216" i="4"/>
  <c r="BN228" i="4"/>
  <c r="BN229" i="4"/>
  <c r="BN226" i="4"/>
  <c r="BN233" i="4"/>
  <c r="BN234" i="4"/>
  <c r="BL62" i="4"/>
  <c r="BL63" i="4" s="1"/>
  <c r="BB21" i="5" s="1"/>
  <c r="BM62" i="4"/>
  <c r="BM63" i="4" s="1"/>
  <c r="BC21" i="5" s="1"/>
  <c r="BL35" i="4"/>
  <c r="BM35" i="4"/>
  <c r="BL22" i="4"/>
  <c r="BM22" i="4"/>
  <c r="BL24" i="4"/>
  <c r="BL30" i="4"/>
  <c r="BM30" i="4"/>
  <c r="BL32" i="4"/>
  <c r="BM32" i="4"/>
  <c r="BL34" i="4"/>
  <c r="BM34" i="4"/>
  <c r="BL28" i="4"/>
  <c r="BM28" i="4"/>
  <c r="BK329" i="4"/>
  <c r="BL329" i="4"/>
  <c r="BK330" i="4"/>
  <c r="BL330" i="4"/>
  <c r="BL23" i="4"/>
  <c r="BL25" i="4"/>
  <c r="BL31" i="4"/>
  <c r="BL33" i="4"/>
  <c r="BL196" i="4"/>
  <c r="BL198" i="4"/>
  <c r="BL200" i="4"/>
  <c r="BL202" i="4"/>
  <c r="BL204" i="4"/>
  <c r="BL206" i="4"/>
  <c r="BL208" i="4"/>
  <c r="BL210" i="4"/>
  <c r="BK328" i="4"/>
  <c r="BL328" i="4"/>
  <c r="BL212" i="4"/>
  <c r="BK27" i="4"/>
  <c r="BL27" i="4"/>
  <c r="BJ29" i="4"/>
  <c r="BK29" i="4"/>
  <c r="BK35" i="4"/>
  <c r="BK24" i="4"/>
  <c r="BK30" i="4"/>
  <c r="BK32" i="4"/>
  <c r="BK34" i="4"/>
  <c r="BK197" i="4"/>
  <c r="BK199" i="4"/>
  <c r="BK201" i="4"/>
  <c r="BK203" i="4"/>
  <c r="BK205" i="4"/>
  <c r="BK207" i="4"/>
  <c r="BK209" i="4"/>
  <c r="BK211" i="4"/>
  <c r="BK212" i="4"/>
  <c r="BJ196" i="4"/>
  <c r="BK196" i="4"/>
  <c r="BJ198" i="4"/>
  <c r="BK198" i="4"/>
  <c r="BJ200" i="4"/>
  <c r="BK200" i="4"/>
  <c r="BJ202" i="4"/>
  <c r="BK202" i="4"/>
  <c r="BJ204" i="4"/>
  <c r="BK204" i="4"/>
  <c r="BJ206" i="4"/>
  <c r="BK206" i="4"/>
  <c r="BJ208" i="4"/>
  <c r="BK208" i="4"/>
  <c r="BJ210" i="4"/>
  <c r="BK210" i="4"/>
  <c r="BJ62" i="4"/>
  <c r="BJ63" i="4" s="1"/>
  <c r="AZ21" i="5" s="1"/>
  <c r="BK62" i="4"/>
  <c r="BK63" i="4" s="1"/>
  <c r="BA21" i="5" s="1"/>
  <c r="BJ28" i="4"/>
  <c r="BK28" i="4"/>
  <c r="BJ23" i="4"/>
  <c r="BK23" i="4"/>
  <c r="BJ25" i="4"/>
  <c r="BK25" i="4"/>
  <c r="BJ31" i="4"/>
  <c r="BK31" i="4"/>
  <c r="BJ33" i="4"/>
  <c r="BK33" i="4"/>
  <c r="BI328" i="4"/>
  <c r="BJ328" i="4"/>
  <c r="BI329" i="4"/>
  <c r="BJ329" i="4"/>
  <c r="BJ35" i="4"/>
  <c r="BI27" i="4"/>
  <c r="BJ27" i="4"/>
  <c r="BI22" i="4"/>
  <c r="BJ22" i="4"/>
  <c r="BI24" i="4"/>
  <c r="BJ24" i="4"/>
  <c r="BI30" i="4"/>
  <c r="BJ30" i="4"/>
  <c r="BI32" i="4"/>
  <c r="BJ32" i="4"/>
  <c r="BI34" i="4"/>
  <c r="BJ34" i="4"/>
  <c r="BI197" i="4"/>
  <c r="BJ197" i="4"/>
  <c r="BI199" i="4"/>
  <c r="BJ199" i="4"/>
  <c r="BI201" i="4"/>
  <c r="BJ201" i="4"/>
  <c r="BI203" i="4"/>
  <c r="BJ203" i="4"/>
  <c r="BI205" i="4"/>
  <c r="BJ205" i="4"/>
  <c r="BI207" i="4"/>
  <c r="BJ207" i="4"/>
  <c r="BI209" i="4"/>
  <c r="BJ209" i="4"/>
  <c r="BI211" i="4"/>
  <c r="BJ211" i="4"/>
  <c r="BI330" i="4"/>
  <c r="BJ330" i="4"/>
  <c r="BJ212" i="4"/>
  <c r="BI35" i="4"/>
  <c r="BI28" i="4"/>
  <c r="BI62" i="4"/>
  <c r="BI63" i="4" s="1"/>
  <c r="AY21" i="5" s="1"/>
  <c r="BH29" i="4"/>
  <c r="BI29" i="4"/>
  <c r="BH23" i="4"/>
  <c r="BI23" i="4"/>
  <c r="BH25" i="4"/>
  <c r="BI25" i="4"/>
  <c r="BH31" i="4"/>
  <c r="BI31" i="4"/>
  <c r="BH33" i="4"/>
  <c r="BI33" i="4"/>
  <c r="BI196" i="4"/>
  <c r="BI198" i="4"/>
  <c r="BI200" i="4"/>
  <c r="BI202" i="4"/>
  <c r="BI204" i="4"/>
  <c r="BI206" i="4"/>
  <c r="BI208" i="4"/>
  <c r="BI210" i="4"/>
  <c r="BI212" i="4"/>
  <c r="BH62" i="4"/>
  <c r="BH63" i="4" s="1"/>
  <c r="AX21" i="5" s="1"/>
  <c r="F39" i="4"/>
  <c r="B6" i="5" s="1"/>
  <c r="BH28" i="4"/>
  <c r="BG329" i="4"/>
  <c r="BH329" i="4"/>
  <c r="BH35" i="4"/>
  <c r="BG27" i="4"/>
  <c r="BH27" i="4"/>
  <c r="BH22" i="4"/>
  <c r="BH24" i="4"/>
  <c r="BG30" i="4"/>
  <c r="BH30" i="4"/>
  <c r="BG32" i="4"/>
  <c r="BH32" i="4"/>
  <c r="BG34" i="4"/>
  <c r="BH34" i="4"/>
  <c r="BG197" i="4"/>
  <c r="BH197" i="4"/>
  <c r="BG199" i="4"/>
  <c r="BH199" i="4"/>
  <c r="BG201" i="4"/>
  <c r="BH201" i="4"/>
  <c r="BG203" i="4"/>
  <c r="BH203" i="4"/>
  <c r="BG205" i="4"/>
  <c r="BH205" i="4"/>
  <c r="BG207" i="4"/>
  <c r="BH207" i="4"/>
  <c r="BG209" i="4"/>
  <c r="BH209" i="4"/>
  <c r="BG211" i="4"/>
  <c r="BH211" i="4"/>
  <c r="BG330" i="4"/>
  <c r="BH330" i="4"/>
  <c r="BH212" i="4"/>
  <c r="BH196" i="4"/>
  <c r="BH198" i="4"/>
  <c r="BH200" i="4"/>
  <c r="BH202" i="4"/>
  <c r="BH204" i="4"/>
  <c r="BH206" i="4"/>
  <c r="BH208" i="4"/>
  <c r="BH210" i="4"/>
  <c r="BG328" i="4"/>
  <c r="BH328" i="4"/>
  <c r="BG23" i="4"/>
  <c r="BG25" i="4"/>
  <c r="BG31" i="4"/>
  <c r="BG33" i="4"/>
  <c r="BG196" i="4"/>
  <c r="BG198" i="4"/>
  <c r="BG200" i="4"/>
  <c r="BG202" i="4"/>
  <c r="BG204" i="4"/>
  <c r="BG206" i="4"/>
  <c r="BG208" i="4"/>
  <c r="BG210" i="4"/>
  <c r="BG22" i="4"/>
  <c r="BG24" i="4"/>
  <c r="BG28" i="4"/>
  <c r="BG62" i="4"/>
  <c r="BG63" i="4" s="1"/>
  <c r="AW21" i="5" s="1"/>
  <c r="BF29" i="4"/>
  <c r="BG29" i="4"/>
  <c r="BG35" i="4"/>
  <c r="BG212" i="4"/>
  <c r="H4" i="4"/>
  <c r="BF22" i="4"/>
  <c r="BF24" i="4"/>
  <c r="BF30" i="4"/>
  <c r="BF32" i="4"/>
  <c r="BF34" i="4"/>
  <c r="BF197" i="4"/>
  <c r="BF199" i="4"/>
  <c r="BF201" i="4"/>
  <c r="BF203" i="4"/>
  <c r="BF205" i="4"/>
  <c r="BF207" i="4"/>
  <c r="BF209" i="4"/>
  <c r="BF211" i="4"/>
  <c r="BE330" i="4"/>
  <c r="BF330" i="4"/>
  <c r="BE27" i="4"/>
  <c r="BF27" i="4"/>
  <c r="BE28" i="4"/>
  <c r="BF28" i="4"/>
  <c r="BE62" i="4"/>
  <c r="BE63" i="4" s="1"/>
  <c r="AU21" i="5" s="1"/>
  <c r="BF62" i="4"/>
  <c r="BF63" i="4" s="1"/>
  <c r="AV21" i="5" s="1"/>
  <c r="BF23" i="4"/>
  <c r="BF25" i="4"/>
  <c r="BF31" i="4"/>
  <c r="BF33" i="4"/>
  <c r="BE196" i="4"/>
  <c r="BF196" i="4"/>
  <c r="BF198" i="4"/>
  <c r="BF200" i="4"/>
  <c r="BF202" i="4"/>
  <c r="BF204" i="4"/>
  <c r="BF206" i="4"/>
  <c r="BF208" i="4"/>
  <c r="BF210" i="4"/>
  <c r="BE328" i="4"/>
  <c r="BF328" i="4"/>
  <c r="BE329" i="4"/>
  <c r="BF329" i="4"/>
  <c r="BF35" i="4"/>
  <c r="BF212" i="4"/>
  <c r="BD29" i="4"/>
  <c r="BE29" i="4"/>
  <c r="BE35" i="4"/>
  <c r="BE212" i="4"/>
  <c r="P45" i="2"/>
  <c r="M5" i="3"/>
  <c r="BE22" i="4"/>
  <c r="BE24" i="4"/>
  <c r="BE30" i="4"/>
  <c r="BE32" i="4"/>
  <c r="BE34" i="4"/>
  <c r="BE197" i="4"/>
  <c r="BE199" i="4"/>
  <c r="BE201" i="4"/>
  <c r="BE203" i="4"/>
  <c r="BE205" i="4"/>
  <c r="BE207" i="4"/>
  <c r="BE209" i="4"/>
  <c r="BE211" i="4"/>
  <c r="BD196" i="4"/>
  <c r="BD198" i="4"/>
  <c r="BE198" i="4"/>
  <c r="BD200" i="4"/>
  <c r="BE200" i="4"/>
  <c r="BD202" i="4"/>
  <c r="BE202" i="4"/>
  <c r="BD204" i="4"/>
  <c r="BE204" i="4"/>
  <c r="BD206" i="4"/>
  <c r="BE206" i="4"/>
  <c r="BD208" i="4"/>
  <c r="BE208" i="4"/>
  <c r="BD210" i="4"/>
  <c r="BE210" i="4"/>
  <c r="BD23" i="4"/>
  <c r="BE23" i="4"/>
  <c r="BD25" i="4"/>
  <c r="BE25" i="4"/>
  <c r="BD31" i="4"/>
  <c r="BE31" i="4"/>
  <c r="BD33" i="4"/>
  <c r="BE33" i="4"/>
  <c r="BD28" i="4"/>
  <c r="BC328" i="4"/>
  <c r="BD328" i="4"/>
  <c r="BC330" i="4"/>
  <c r="BD330" i="4"/>
  <c r="AZ45" i="4"/>
  <c r="AZ51" i="4"/>
  <c r="AZ55" i="4"/>
  <c r="AZ59" i="4"/>
  <c r="BC329" i="4"/>
  <c r="BD329" i="4"/>
  <c r="BD35" i="4"/>
  <c r="BD212" i="4"/>
  <c r="BB62" i="4"/>
  <c r="BC62" i="4"/>
  <c r="BC63" i="4" s="1"/>
  <c r="AS21" i="5" s="1"/>
  <c r="BD62" i="4"/>
  <c r="BD63" i="4" s="1"/>
  <c r="AT21" i="5" s="1"/>
  <c r="BR213" i="4"/>
  <c r="G48" i="4"/>
  <c r="BC197" i="4"/>
  <c r="BD197" i="4"/>
  <c r="BC199" i="4"/>
  <c r="BD199" i="4"/>
  <c r="BC201" i="4"/>
  <c r="BD201" i="4"/>
  <c r="BC203" i="4"/>
  <c r="BD203" i="4"/>
  <c r="BC205" i="4"/>
  <c r="BD205" i="4"/>
  <c r="BC207" i="4"/>
  <c r="BD207" i="4"/>
  <c r="BC209" i="4"/>
  <c r="BD209" i="4"/>
  <c r="BC211" i="4"/>
  <c r="BD211" i="4"/>
  <c r="BC22" i="4"/>
  <c r="BD22" i="4"/>
  <c r="BC34" i="4"/>
  <c r="BD34" i="4"/>
  <c r="BC27" i="4"/>
  <c r="BD27" i="4"/>
  <c r="BC24" i="4"/>
  <c r="BD24" i="4"/>
  <c r="BC30" i="4"/>
  <c r="BD30" i="4"/>
  <c r="BC32" i="4"/>
  <c r="BD32" i="4"/>
  <c r="BC23" i="4"/>
  <c r="BC25" i="4"/>
  <c r="BC31" i="4"/>
  <c r="BC33" i="4"/>
  <c r="BC196" i="4"/>
  <c r="BC198" i="4"/>
  <c r="BC200" i="4"/>
  <c r="BC202" i="4"/>
  <c r="BC204" i="4"/>
  <c r="BC206" i="4"/>
  <c r="BC208" i="4"/>
  <c r="BC210" i="4"/>
  <c r="BC35" i="4"/>
  <c r="BB29" i="4"/>
  <c r="BC29" i="4"/>
  <c r="BC212" i="4"/>
  <c r="BA331" i="4"/>
  <c r="BB28" i="4"/>
  <c r="BC28" i="4"/>
  <c r="AZ69" i="4"/>
  <c r="AZ73" i="4"/>
  <c r="AZ77" i="4"/>
  <c r="AZ81" i="4"/>
  <c r="AZ85" i="4"/>
  <c r="BA332" i="4"/>
  <c r="BA336" i="4"/>
  <c r="AZ89" i="4"/>
  <c r="AZ93" i="4"/>
  <c r="AZ97" i="4"/>
  <c r="AZ101" i="4"/>
  <c r="AZ105" i="4"/>
  <c r="AZ109" i="4"/>
  <c r="AZ113" i="4"/>
  <c r="AZ117" i="4"/>
  <c r="AZ121" i="4"/>
  <c r="AZ125" i="4"/>
  <c r="AZ129" i="4"/>
  <c r="AZ133" i="4"/>
  <c r="AZ43" i="4"/>
  <c r="AZ47" i="4"/>
  <c r="AZ53" i="4"/>
  <c r="AZ57" i="4"/>
  <c r="AZ61" i="4"/>
  <c r="AZ67" i="4"/>
  <c r="AZ71" i="4"/>
  <c r="AZ75" i="4"/>
  <c r="AZ79" i="4"/>
  <c r="AZ83" i="4"/>
  <c r="AZ87" i="4"/>
  <c r="AZ91" i="4"/>
  <c r="AZ95" i="4"/>
  <c r="AZ99" i="4"/>
  <c r="AZ103" i="4"/>
  <c r="AZ107" i="4"/>
  <c r="AZ111" i="4"/>
  <c r="AZ115" i="4"/>
  <c r="AZ119" i="4"/>
  <c r="AZ123" i="4"/>
  <c r="AZ127" i="4"/>
  <c r="AZ131" i="4"/>
  <c r="G26" i="4"/>
  <c r="AZ5" i="4"/>
  <c r="AZ7" i="4"/>
  <c r="AZ9" i="4"/>
  <c r="AZ11" i="4"/>
  <c r="AZ13" i="4"/>
  <c r="AZ15" i="4"/>
  <c r="AZ17" i="4"/>
  <c r="AZ19" i="4"/>
  <c r="AZ21" i="4"/>
  <c r="AZ23" i="4"/>
  <c r="BB23" i="4"/>
  <c r="BB25" i="4"/>
  <c r="BB31" i="4"/>
  <c r="BB33" i="4"/>
  <c r="AZ196" i="4"/>
  <c r="BB196" i="4"/>
  <c r="AZ198" i="4"/>
  <c r="BB198" i="4"/>
  <c r="AZ200" i="4"/>
  <c r="BB200" i="4"/>
  <c r="AZ202" i="4"/>
  <c r="BB202" i="4"/>
  <c r="AZ204" i="4"/>
  <c r="BB204" i="4"/>
  <c r="AZ206" i="4"/>
  <c r="BB206" i="4"/>
  <c r="AZ208" i="4"/>
  <c r="BB208" i="4"/>
  <c r="AZ210" i="4"/>
  <c r="BB210" i="4"/>
  <c r="BA41" i="4"/>
  <c r="AZ135" i="4"/>
  <c r="AZ328" i="4"/>
  <c r="T328" i="4"/>
  <c r="X328" i="4"/>
  <c r="AC328" i="4"/>
  <c r="AG328" i="4"/>
  <c r="AK328" i="4"/>
  <c r="U328" i="4"/>
  <c r="Y328" i="4"/>
  <c r="AD328" i="4"/>
  <c r="AH328" i="4"/>
  <c r="AL328" i="4"/>
  <c r="V328" i="4"/>
  <c r="Z328" i="4"/>
  <c r="AE328" i="4"/>
  <c r="AI328" i="4"/>
  <c r="AM328" i="4"/>
  <c r="BB328" i="4"/>
  <c r="W328" i="4"/>
  <c r="AO328" i="4"/>
  <c r="AB328" i="4"/>
  <c r="S328" i="4"/>
  <c r="AF328" i="4"/>
  <c r="AJ328" i="4"/>
  <c r="AZ330" i="4"/>
  <c r="BB330" i="4"/>
  <c r="AZ27" i="4"/>
  <c r="BB27" i="4"/>
  <c r="AZ4" i="4"/>
  <c r="AZ6" i="4"/>
  <c r="AZ8" i="4"/>
  <c r="AZ10" i="4"/>
  <c r="AZ12" i="4"/>
  <c r="AZ14" i="4"/>
  <c r="AZ16" i="4"/>
  <c r="AZ18" i="4"/>
  <c r="AZ20" i="4"/>
  <c r="AZ22" i="4"/>
  <c r="BB22" i="4"/>
  <c r="AZ24" i="4"/>
  <c r="BB24" i="4"/>
  <c r="BB30" i="4"/>
  <c r="BB32" i="4"/>
  <c r="BB34" i="4"/>
  <c r="BB197" i="4"/>
  <c r="BB199" i="4"/>
  <c r="BB201" i="4"/>
  <c r="BB203" i="4"/>
  <c r="BB205" i="4"/>
  <c r="BB207" i="4"/>
  <c r="BB209" i="4"/>
  <c r="BB211" i="4"/>
  <c r="K253" i="4"/>
  <c r="AZ329" i="4"/>
  <c r="BB329" i="4"/>
  <c r="BB35" i="4"/>
  <c r="AZ137" i="4"/>
  <c r="AZ139" i="4"/>
  <c r="AZ141" i="4"/>
  <c r="AZ143" i="4"/>
  <c r="AZ145" i="4"/>
  <c r="AZ147" i="4"/>
  <c r="AZ149" i="4"/>
  <c r="AZ151" i="4"/>
  <c r="AZ153" i="4"/>
  <c r="AZ155" i="4"/>
  <c r="AZ157" i="4"/>
  <c r="AZ159" i="4"/>
  <c r="AZ161" i="4"/>
  <c r="AZ163" i="4"/>
  <c r="AZ165" i="4"/>
  <c r="AZ167" i="4"/>
  <c r="AZ169" i="4"/>
  <c r="AZ171" i="4"/>
  <c r="AZ173" i="4"/>
  <c r="AZ175" i="4"/>
  <c r="AZ29" i="4"/>
  <c r="AZ31" i="4"/>
  <c r="AZ33" i="4"/>
  <c r="BA65" i="4"/>
  <c r="AZ177" i="4"/>
  <c r="AZ179" i="4"/>
  <c r="AZ181" i="4"/>
  <c r="AZ183" i="4"/>
  <c r="AZ185" i="4"/>
  <c r="AZ187" i="4"/>
  <c r="AZ189" i="4"/>
  <c r="AZ191" i="4"/>
  <c r="AZ193" i="4"/>
  <c r="AQ212" i="4"/>
  <c r="AZ212" i="4"/>
  <c r="AZ35" i="4"/>
  <c r="BA3" i="4"/>
  <c r="AZ28" i="4"/>
  <c r="AZ30" i="4"/>
  <c r="AZ32" i="4"/>
  <c r="AZ34" i="4"/>
  <c r="AZ197" i="4"/>
  <c r="AZ199" i="4"/>
  <c r="AZ201" i="4"/>
  <c r="AZ203" i="4"/>
  <c r="AZ205" i="4"/>
  <c r="AZ207" i="4"/>
  <c r="AZ209" i="4"/>
  <c r="AZ211" i="4"/>
  <c r="BA226" i="4"/>
  <c r="AZ25" i="4"/>
  <c r="AZ42" i="4"/>
  <c r="AZ44" i="4"/>
  <c r="AZ46" i="4"/>
  <c r="AZ52" i="4"/>
  <c r="AZ54" i="4"/>
  <c r="AZ56" i="4"/>
  <c r="AZ58" i="4"/>
  <c r="AZ60" i="4"/>
  <c r="AZ62" i="4"/>
  <c r="AZ66" i="4"/>
  <c r="AZ68" i="4"/>
  <c r="AZ70" i="4"/>
  <c r="AZ72" i="4"/>
  <c r="AZ74" i="4"/>
  <c r="AZ76" i="4"/>
  <c r="AZ78" i="4"/>
  <c r="AZ80" i="4"/>
  <c r="AZ82" i="4"/>
  <c r="AZ84" i="4"/>
  <c r="AZ86" i="4"/>
  <c r="AZ88" i="4"/>
  <c r="AZ90" i="4"/>
  <c r="AZ92" i="4"/>
  <c r="AZ94" i="4"/>
  <c r="AZ96" i="4"/>
  <c r="AZ98" i="4"/>
  <c r="AZ100" i="4"/>
  <c r="AZ102" i="4"/>
  <c r="AZ104" i="4"/>
  <c r="AZ106" i="4"/>
  <c r="AZ108" i="4"/>
  <c r="AZ110" i="4"/>
  <c r="AZ112" i="4"/>
  <c r="AZ114" i="4"/>
  <c r="AZ116" i="4"/>
  <c r="AZ118" i="4"/>
  <c r="AZ120" i="4"/>
  <c r="AZ122" i="4"/>
  <c r="AZ124" i="4"/>
  <c r="AZ126" i="4"/>
  <c r="AZ128" i="4"/>
  <c r="AZ130" i="4"/>
  <c r="AZ132" i="4"/>
  <c r="AZ134" i="4"/>
  <c r="AZ136" i="4"/>
  <c r="AZ138" i="4"/>
  <c r="AZ140" i="4"/>
  <c r="AZ142" i="4"/>
  <c r="AZ144" i="4"/>
  <c r="AZ146" i="4"/>
  <c r="AZ148" i="4"/>
  <c r="AZ150" i="4"/>
  <c r="AZ152" i="4"/>
  <c r="AZ154" i="4"/>
  <c r="AZ156" i="4"/>
  <c r="AZ158" i="4"/>
  <c r="AZ160" i="4"/>
  <c r="AZ162" i="4"/>
  <c r="AZ164" i="4"/>
  <c r="AZ166" i="4"/>
  <c r="AZ168" i="4"/>
  <c r="AZ170" i="4"/>
  <c r="AZ172" i="4"/>
  <c r="AZ174" i="4"/>
  <c r="AZ176" i="4"/>
  <c r="AZ178" i="4"/>
  <c r="AZ180" i="4"/>
  <c r="AZ182" i="4"/>
  <c r="AZ184" i="4"/>
  <c r="AZ186" i="4"/>
  <c r="AZ188" i="4"/>
  <c r="AZ190" i="4"/>
  <c r="AZ192" i="4"/>
  <c r="AZ194" i="4"/>
  <c r="BA50" i="4"/>
  <c r="BA214" i="4"/>
  <c r="BA230" i="4"/>
  <c r="BA223" i="4"/>
  <c r="BA220" i="4"/>
  <c r="BA217" i="4"/>
  <c r="BA233" i="4"/>
  <c r="AZ340" i="4"/>
  <c r="AP30" i="5" s="1"/>
  <c r="BA218" i="4"/>
  <c r="BA234" i="4"/>
  <c r="BA227" i="4"/>
  <c r="BA224" i="4"/>
  <c r="BA221" i="4"/>
  <c r="BA222" i="4"/>
  <c r="BA215" i="4"/>
  <c r="BA231" i="4"/>
  <c r="BA228" i="4"/>
  <c r="BA225" i="4"/>
  <c r="BA219" i="4"/>
  <c r="BA216" i="4"/>
  <c r="BA232" i="4"/>
  <c r="BA229" i="4"/>
  <c r="AY42" i="4"/>
  <c r="AN336" i="4"/>
  <c r="AX32" i="4"/>
  <c r="AY32" i="4"/>
  <c r="AX199" i="4"/>
  <c r="AY199" i="4"/>
  <c r="AX203" i="4"/>
  <c r="AY203" i="4"/>
  <c r="AX209" i="4"/>
  <c r="AY209" i="4"/>
  <c r="AX7" i="4"/>
  <c r="AY7" i="4"/>
  <c r="AX11" i="4"/>
  <c r="AY11" i="4"/>
  <c r="AX15" i="4"/>
  <c r="AY15" i="4"/>
  <c r="AX19" i="4"/>
  <c r="AY19" i="4"/>
  <c r="AX21" i="4"/>
  <c r="AY21" i="4"/>
  <c r="AX25" i="4"/>
  <c r="AY25" i="4"/>
  <c r="AX54" i="4"/>
  <c r="AY54" i="4"/>
  <c r="AX58" i="4"/>
  <c r="AY58" i="4"/>
  <c r="AX62" i="4"/>
  <c r="AY62" i="4"/>
  <c r="AX66" i="4"/>
  <c r="AY66" i="4"/>
  <c r="AX68" i="4"/>
  <c r="AY68" i="4"/>
  <c r="AX74" i="4"/>
  <c r="AY74" i="4"/>
  <c r="AX78" i="4"/>
  <c r="AY78" i="4"/>
  <c r="AX82" i="4"/>
  <c r="AY82" i="4"/>
  <c r="AX86" i="4"/>
  <c r="AY86" i="4"/>
  <c r="AX88" i="4"/>
  <c r="AY88" i="4"/>
  <c r="AX92" i="4"/>
  <c r="AY92" i="4"/>
  <c r="AX96" i="4"/>
  <c r="AY96" i="4"/>
  <c r="AX100" i="4"/>
  <c r="AY100" i="4"/>
  <c r="AX104" i="4"/>
  <c r="AY104" i="4"/>
  <c r="AX110" i="4"/>
  <c r="AY110" i="4"/>
  <c r="AX114" i="4"/>
  <c r="AY114" i="4"/>
  <c r="AX118" i="4"/>
  <c r="AY118" i="4"/>
  <c r="AX122" i="4"/>
  <c r="AY122" i="4"/>
  <c r="AX126" i="4"/>
  <c r="AY126" i="4"/>
  <c r="AX130" i="4"/>
  <c r="AY130" i="4"/>
  <c r="AX134" i="4"/>
  <c r="AY134" i="4"/>
  <c r="AX138" i="4"/>
  <c r="AY138" i="4"/>
  <c r="AX142" i="4"/>
  <c r="AY142" i="4"/>
  <c r="AX146" i="4"/>
  <c r="AY146" i="4"/>
  <c r="AX150" i="4"/>
  <c r="AY150" i="4"/>
  <c r="AX154" i="4"/>
  <c r="AY154" i="4"/>
  <c r="AX158" i="4"/>
  <c r="AY158" i="4"/>
  <c r="AX162" i="4"/>
  <c r="AY162" i="4"/>
  <c r="AX166" i="4"/>
  <c r="AY166" i="4"/>
  <c r="AX168" i="4"/>
  <c r="AY168" i="4"/>
  <c r="AX172" i="4"/>
  <c r="AY172" i="4"/>
  <c r="AX174" i="4"/>
  <c r="AY174" i="4"/>
  <c r="AX178" i="4"/>
  <c r="AY178" i="4"/>
  <c r="AX182" i="4"/>
  <c r="AY182" i="4"/>
  <c r="AX186" i="4"/>
  <c r="AY186" i="4"/>
  <c r="AX192" i="4"/>
  <c r="AY192" i="4"/>
  <c r="AY328" i="4"/>
  <c r="AX328" i="4"/>
  <c r="AX29" i="4"/>
  <c r="AY29" i="4"/>
  <c r="AX31" i="4"/>
  <c r="AY31" i="4"/>
  <c r="AX33" i="4"/>
  <c r="AY33" i="4"/>
  <c r="AX196" i="4"/>
  <c r="AY196" i="4"/>
  <c r="AX198" i="4"/>
  <c r="AY198" i="4"/>
  <c r="AX200" i="4"/>
  <c r="AY200" i="4"/>
  <c r="AX202" i="4"/>
  <c r="AY202" i="4"/>
  <c r="AX204" i="4"/>
  <c r="AY204" i="4"/>
  <c r="AX206" i="4"/>
  <c r="AY206" i="4"/>
  <c r="AX208" i="4"/>
  <c r="AY208" i="4"/>
  <c r="AX210" i="4"/>
  <c r="AY210" i="4"/>
  <c r="AY329" i="4"/>
  <c r="AX329" i="4"/>
  <c r="AX333" i="4"/>
  <c r="AY333" i="4"/>
  <c r="AY212" i="4"/>
  <c r="AX28" i="4"/>
  <c r="AY28" i="4"/>
  <c r="AX30" i="4"/>
  <c r="AY30" i="4"/>
  <c r="AX34" i="4"/>
  <c r="AY34" i="4"/>
  <c r="AX197" i="4"/>
  <c r="AY197" i="4"/>
  <c r="AX201" i="4"/>
  <c r="AY201" i="4"/>
  <c r="AX205" i="4"/>
  <c r="AY205" i="4"/>
  <c r="AX207" i="4"/>
  <c r="AY207" i="4"/>
  <c r="AX211" i="4"/>
  <c r="AY211" i="4"/>
  <c r="AX5" i="4"/>
  <c r="AY5" i="4"/>
  <c r="AX9" i="4"/>
  <c r="AY9" i="4"/>
  <c r="AX13" i="4"/>
  <c r="AY13" i="4"/>
  <c r="AX17" i="4"/>
  <c r="AY17" i="4"/>
  <c r="AX23" i="4"/>
  <c r="AY23" i="4"/>
  <c r="AX44" i="4"/>
  <c r="AY44" i="4"/>
  <c r="AX46" i="4"/>
  <c r="AY46" i="4"/>
  <c r="AX52" i="4"/>
  <c r="AY52" i="4"/>
  <c r="AX56" i="4"/>
  <c r="AY56" i="4"/>
  <c r="AX60" i="4"/>
  <c r="AY60" i="4"/>
  <c r="AX70" i="4"/>
  <c r="AY70" i="4"/>
  <c r="AX72" i="4"/>
  <c r="AY72" i="4"/>
  <c r="AX76" i="4"/>
  <c r="AY76" i="4"/>
  <c r="AX80" i="4"/>
  <c r="AY80" i="4"/>
  <c r="AX84" i="4"/>
  <c r="AY84" i="4"/>
  <c r="AX90" i="4"/>
  <c r="AY90" i="4"/>
  <c r="AX94" i="4"/>
  <c r="AY94" i="4"/>
  <c r="AX98" i="4"/>
  <c r="AY98" i="4"/>
  <c r="AX102" i="4"/>
  <c r="AY102" i="4"/>
  <c r="AX106" i="4"/>
  <c r="AY106" i="4"/>
  <c r="AX108" i="4"/>
  <c r="AY108" i="4"/>
  <c r="AX112" i="4"/>
  <c r="AY112" i="4"/>
  <c r="AX116" i="4"/>
  <c r="AY116" i="4"/>
  <c r="AX120" i="4"/>
  <c r="AY120" i="4"/>
  <c r="AX124" i="4"/>
  <c r="AY124" i="4"/>
  <c r="AX128" i="4"/>
  <c r="AY128" i="4"/>
  <c r="AX132" i="4"/>
  <c r="AY132" i="4"/>
  <c r="AX136" i="4"/>
  <c r="AY136" i="4"/>
  <c r="AX140" i="4"/>
  <c r="AY140" i="4"/>
  <c r="AX144" i="4"/>
  <c r="AY144" i="4"/>
  <c r="AX148" i="4"/>
  <c r="AY148" i="4"/>
  <c r="AX152" i="4"/>
  <c r="AY152" i="4"/>
  <c r="AX156" i="4"/>
  <c r="AY156" i="4"/>
  <c r="AX160" i="4"/>
  <c r="AY160" i="4"/>
  <c r="AX164" i="4"/>
  <c r="AY164" i="4"/>
  <c r="AX170" i="4"/>
  <c r="AY170" i="4"/>
  <c r="AX176" i="4"/>
  <c r="AY176" i="4"/>
  <c r="AX180" i="4"/>
  <c r="AY180" i="4"/>
  <c r="AX184" i="4"/>
  <c r="AY184" i="4"/>
  <c r="AX188" i="4"/>
  <c r="AY188" i="4"/>
  <c r="AX190" i="4"/>
  <c r="AY190" i="4"/>
  <c r="AX194" i="4"/>
  <c r="AY194" i="4"/>
  <c r="AX27" i="4"/>
  <c r="AY27" i="4"/>
  <c r="AX4" i="4"/>
  <c r="AY4" i="4"/>
  <c r="AX6" i="4"/>
  <c r="AY6" i="4"/>
  <c r="AX8" i="4"/>
  <c r="AY8" i="4"/>
  <c r="AX10" i="4"/>
  <c r="AY10" i="4"/>
  <c r="AX12" i="4"/>
  <c r="AY12" i="4"/>
  <c r="AX14" i="4"/>
  <c r="AY14" i="4"/>
  <c r="AX16" i="4"/>
  <c r="AY16" i="4"/>
  <c r="AX18" i="4"/>
  <c r="AY18" i="4"/>
  <c r="AX20" i="4"/>
  <c r="AY20" i="4"/>
  <c r="AX22" i="4"/>
  <c r="AY22" i="4"/>
  <c r="AX24" i="4"/>
  <c r="AY24" i="4"/>
  <c r="AX43" i="4"/>
  <c r="AY43" i="4"/>
  <c r="AX45" i="4"/>
  <c r="AY45" i="4"/>
  <c r="AX47" i="4"/>
  <c r="AY47" i="4"/>
  <c r="AX51" i="4"/>
  <c r="AY51" i="4"/>
  <c r="AX53" i="4"/>
  <c r="AY53" i="4"/>
  <c r="AX55" i="4"/>
  <c r="AY55" i="4"/>
  <c r="AX57" i="4"/>
  <c r="AY57" i="4"/>
  <c r="AX59" i="4"/>
  <c r="AY59" i="4"/>
  <c r="AX61" i="4"/>
  <c r="AY61" i="4"/>
  <c r="AX67" i="4"/>
  <c r="AY67" i="4"/>
  <c r="AX69" i="4"/>
  <c r="AY69" i="4"/>
  <c r="AX71" i="4"/>
  <c r="AY71" i="4"/>
  <c r="AX73" i="4"/>
  <c r="AY73" i="4"/>
  <c r="AX75" i="4"/>
  <c r="AY75" i="4"/>
  <c r="AX77" i="4"/>
  <c r="AY77" i="4"/>
  <c r="AX79" i="4"/>
  <c r="AY79" i="4"/>
  <c r="AX81" i="4"/>
  <c r="AY81" i="4"/>
  <c r="AX83" i="4"/>
  <c r="AY83" i="4"/>
  <c r="AX85" i="4"/>
  <c r="AY85" i="4"/>
  <c r="AX87" i="4"/>
  <c r="AY87" i="4"/>
  <c r="AX89" i="4"/>
  <c r="AY89" i="4"/>
  <c r="AX91" i="4"/>
  <c r="AY91" i="4"/>
  <c r="AX93" i="4"/>
  <c r="AY93" i="4"/>
  <c r="AX95" i="4"/>
  <c r="AY95" i="4"/>
  <c r="AX97" i="4"/>
  <c r="AY97" i="4"/>
  <c r="AX99" i="4"/>
  <c r="AY99" i="4"/>
  <c r="AX101" i="4"/>
  <c r="AY101" i="4"/>
  <c r="AX103" i="4"/>
  <c r="AY103" i="4"/>
  <c r="AX105" i="4"/>
  <c r="AY105" i="4"/>
  <c r="AX107" i="4"/>
  <c r="AY107" i="4"/>
  <c r="AX109" i="4"/>
  <c r="AY109" i="4"/>
  <c r="AX111" i="4"/>
  <c r="AY111" i="4"/>
  <c r="AX113" i="4"/>
  <c r="AY113" i="4"/>
  <c r="AX115" i="4"/>
  <c r="AY115" i="4"/>
  <c r="AX117" i="4"/>
  <c r="AY117" i="4"/>
  <c r="AX119" i="4"/>
  <c r="AY119" i="4"/>
  <c r="AX121" i="4"/>
  <c r="AY121" i="4"/>
  <c r="AX123" i="4"/>
  <c r="AY123" i="4"/>
  <c r="AX125" i="4"/>
  <c r="AY125" i="4"/>
  <c r="AX127" i="4"/>
  <c r="AY127" i="4"/>
  <c r="AX129" i="4"/>
  <c r="AY129" i="4"/>
  <c r="AX131" i="4"/>
  <c r="AY131" i="4"/>
  <c r="AX133" i="4"/>
  <c r="AY133" i="4"/>
  <c r="AX135" i="4"/>
  <c r="AY135" i="4"/>
  <c r="AX137" i="4"/>
  <c r="AY137" i="4"/>
  <c r="AX139" i="4"/>
  <c r="AY139" i="4"/>
  <c r="AX141" i="4"/>
  <c r="AY141" i="4"/>
  <c r="AX143" i="4"/>
  <c r="AY143" i="4"/>
  <c r="AX145" i="4"/>
  <c r="AY145" i="4"/>
  <c r="AX147" i="4"/>
  <c r="AY147" i="4"/>
  <c r="AX149" i="4"/>
  <c r="AY149" i="4"/>
  <c r="AX151" i="4"/>
  <c r="AY151" i="4"/>
  <c r="AX153" i="4"/>
  <c r="AY153" i="4"/>
  <c r="AX155" i="4"/>
  <c r="AY155" i="4"/>
  <c r="AX157" i="4"/>
  <c r="AY157" i="4"/>
  <c r="AX159" i="4"/>
  <c r="AY159" i="4"/>
  <c r="AX161" i="4"/>
  <c r="AY161" i="4"/>
  <c r="AX163" i="4"/>
  <c r="AY163" i="4"/>
  <c r="AX165" i="4"/>
  <c r="AY165" i="4"/>
  <c r="AX167" i="4"/>
  <c r="AY167" i="4"/>
  <c r="AX169" i="4"/>
  <c r="AY169" i="4"/>
  <c r="AX171" i="4"/>
  <c r="AY171" i="4"/>
  <c r="AX173" i="4"/>
  <c r="AY173" i="4"/>
  <c r="AX175" i="4"/>
  <c r="AY175" i="4"/>
  <c r="AX177" i="4"/>
  <c r="AY177" i="4"/>
  <c r="AX179" i="4"/>
  <c r="AY179" i="4"/>
  <c r="AX181" i="4"/>
  <c r="AY181" i="4"/>
  <c r="AX183" i="4"/>
  <c r="AY183" i="4"/>
  <c r="AX185" i="4"/>
  <c r="AY185" i="4"/>
  <c r="AX187" i="4"/>
  <c r="AY187" i="4"/>
  <c r="AX189" i="4"/>
  <c r="AY189" i="4"/>
  <c r="AX191" i="4"/>
  <c r="AY191" i="4"/>
  <c r="AX193" i="4"/>
  <c r="AY193" i="4"/>
  <c r="AY330" i="4"/>
  <c r="AX330" i="4"/>
  <c r="AX35" i="4"/>
  <c r="AY35" i="4"/>
  <c r="AX212" i="4"/>
  <c r="AX42" i="4"/>
  <c r="AW329" i="4"/>
  <c r="AW330" i="4"/>
  <c r="AW328" i="4"/>
  <c r="AW197" i="4"/>
  <c r="AW203" i="4"/>
  <c r="AW207" i="4"/>
  <c r="AW201" i="4"/>
  <c r="AW209" i="4"/>
  <c r="AW199" i="4"/>
  <c r="AW205" i="4"/>
  <c r="AW211" i="4"/>
  <c r="AW333" i="4"/>
  <c r="Q11" i="2"/>
  <c r="I21" i="2"/>
  <c r="L46" i="2"/>
  <c r="AW28" i="4"/>
  <c r="AW30" i="4"/>
  <c r="AW32" i="4"/>
  <c r="AW34" i="4"/>
  <c r="L21" i="2"/>
  <c r="Q46" i="2"/>
  <c r="AW194" i="4"/>
  <c r="AW27" i="4"/>
  <c r="P16" i="2"/>
  <c r="AW196" i="4"/>
  <c r="AW198" i="4"/>
  <c r="AW200" i="4"/>
  <c r="AW202" i="4"/>
  <c r="AW204" i="4"/>
  <c r="AW206" i="4"/>
  <c r="AW208" i="4"/>
  <c r="AW210" i="4"/>
  <c r="AV5" i="4"/>
  <c r="AW5" i="4"/>
  <c r="AV7" i="4"/>
  <c r="AW7" i="4"/>
  <c r="AV9" i="4"/>
  <c r="AW9" i="4"/>
  <c r="AV11" i="4"/>
  <c r="AW11" i="4"/>
  <c r="AV13" i="4"/>
  <c r="AW13" i="4"/>
  <c r="AV15" i="4"/>
  <c r="AW15" i="4"/>
  <c r="AV17" i="4"/>
  <c r="AW17" i="4"/>
  <c r="AV19" i="4"/>
  <c r="AW19" i="4"/>
  <c r="AV21" i="4"/>
  <c r="AW21" i="4"/>
  <c r="AV23" i="4"/>
  <c r="AW23" i="4"/>
  <c r="AV25" i="4"/>
  <c r="AW25" i="4"/>
  <c r="AV42" i="4"/>
  <c r="AW42" i="4"/>
  <c r="AV44" i="4"/>
  <c r="AW44" i="4"/>
  <c r="AV46" i="4"/>
  <c r="AW46" i="4"/>
  <c r="AV52" i="4"/>
  <c r="AW52" i="4"/>
  <c r="AV54" i="4"/>
  <c r="AW54" i="4"/>
  <c r="AV56" i="4"/>
  <c r="AW56" i="4"/>
  <c r="AV58" i="4"/>
  <c r="AW58" i="4"/>
  <c r="AV60" i="4"/>
  <c r="AW60" i="4"/>
  <c r="AV62" i="4"/>
  <c r="AW62" i="4"/>
  <c r="AV66" i="4"/>
  <c r="AW66" i="4"/>
  <c r="AV68" i="4"/>
  <c r="AW68" i="4"/>
  <c r="AV70" i="4"/>
  <c r="AW70" i="4"/>
  <c r="AV72" i="4"/>
  <c r="AW72" i="4"/>
  <c r="AV74" i="4"/>
  <c r="AW74" i="4"/>
  <c r="AV76" i="4"/>
  <c r="AW76" i="4"/>
  <c r="AV78" i="4"/>
  <c r="AW78" i="4"/>
  <c r="AV80" i="4"/>
  <c r="AW80" i="4"/>
  <c r="AV82" i="4"/>
  <c r="AW82" i="4"/>
  <c r="AV84" i="4"/>
  <c r="AW84" i="4"/>
  <c r="AV86" i="4"/>
  <c r="AW86" i="4"/>
  <c r="AV88" i="4"/>
  <c r="AW88" i="4"/>
  <c r="AV90" i="4"/>
  <c r="AW90" i="4"/>
  <c r="AV92" i="4"/>
  <c r="AW92" i="4"/>
  <c r="AV94" i="4"/>
  <c r="AW94" i="4"/>
  <c r="AV96" i="4"/>
  <c r="AW96" i="4"/>
  <c r="AV98" i="4"/>
  <c r="AW98" i="4"/>
  <c r="AV100" i="4"/>
  <c r="AW100" i="4"/>
  <c r="AV102" i="4"/>
  <c r="AW102" i="4"/>
  <c r="AV104" i="4"/>
  <c r="AW104" i="4"/>
  <c r="AV106" i="4"/>
  <c r="AW106" i="4"/>
  <c r="AV108" i="4"/>
  <c r="AW108" i="4"/>
  <c r="AV110" i="4"/>
  <c r="AW110" i="4"/>
  <c r="AV112" i="4"/>
  <c r="AW112" i="4"/>
  <c r="AV114" i="4"/>
  <c r="AW114" i="4"/>
  <c r="AV116" i="4"/>
  <c r="AW116" i="4"/>
  <c r="AV118" i="4"/>
  <c r="AW118" i="4"/>
  <c r="AV120" i="4"/>
  <c r="AW120" i="4"/>
  <c r="AV122" i="4"/>
  <c r="AW122" i="4"/>
  <c r="AV124" i="4"/>
  <c r="AW124" i="4"/>
  <c r="AV126" i="4"/>
  <c r="AW126" i="4"/>
  <c r="AV128" i="4"/>
  <c r="AW128" i="4"/>
  <c r="AV130" i="4"/>
  <c r="AW130" i="4"/>
  <c r="AV132" i="4"/>
  <c r="AW132" i="4"/>
  <c r="AV134" i="4"/>
  <c r="AW134" i="4"/>
  <c r="AV136" i="4"/>
  <c r="AW136" i="4"/>
  <c r="AV138" i="4"/>
  <c r="AW138" i="4"/>
  <c r="AV140" i="4"/>
  <c r="AW140" i="4"/>
  <c r="AV142" i="4"/>
  <c r="AW142" i="4"/>
  <c r="AV144" i="4"/>
  <c r="AW144" i="4"/>
  <c r="AV146" i="4"/>
  <c r="AW146" i="4"/>
  <c r="AV148" i="4"/>
  <c r="AW148" i="4"/>
  <c r="AV150" i="4"/>
  <c r="AW150" i="4"/>
  <c r="AV152" i="4"/>
  <c r="AW152" i="4"/>
  <c r="AV154" i="4"/>
  <c r="AW154" i="4"/>
  <c r="AV156" i="4"/>
  <c r="AW156" i="4"/>
  <c r="AV158" i="4"/>
  <c r="AW158" i="4"/>
  <c r="AV160" i="4"/>
  <c r="AW160" i="4"/>
  <c r="AV162" i="4"/>
  <c r="AW162" i="4"/>
  <c r="AV164" i="4"/>
  <c r="AW164" i="4"/>
  <c r="AV166" i="4"/>
  <c r="AW166" i="4"/>
  <c r="AV168" i="4"/>
  <c r="AW168" i="4"/>
  <c r="AV170" i="4"/>
  <c r="AW170" i="4"/>
  <c r="AV172" i="4"/>
  <c r="AW172" i="4"/>
  <c r="AV174" i="4"/>
  <c r="AW174" i="4"/>
  <c r="AV176" i="4"/>
  <c r="AW176" i="4"/>
  <c r="AV178" i="4"/>
  <c r="AW178" i="4"/>
  <c r="AV180" i="4"/>
  <c r="AW180" i="4"/>
  <c r="AV182" i="4"/>
  <c r="AW182" i="4"/>
  <c r="AV184" i="4"/>
  <c r="AW184" i="4"/>
  <c r="AV186" i="4"/>
  <c r="AW186" i="4"/>
  <c r="AV188" i="4"/>
  <c r="AW188" i="4"/>
  <c r="AV190" i="4"/>
  <c r="AW190" i="4"/>
  <c r="AV192" i="4"/>
  <c r="AW192" i="4"/>
  <c r="AW29" i="4"/>
  <c r="AW31" i="4"/>
  <c r="AW33" i="4"/>
  <c r="AW212" i="4"/>
  <c r="AW4" i="4"/>
  <c r="AW6" i="4"/>
  <c r="AW8" i="4"/>
  <c r="AW10" i="4"/>
  <c r="AW12" i="4"/>
  <c r="AW14" i="4"/>
  <c r="AW16" i="4"/>
  <c r="AW18" i="4"/>
  <c r="AW20" i="4"/>
  <c r="AW22" i="4"/>
  <c r="AW24" i="4"/>
  <c r="AW43" i="4"/>
  <c r="AW45" i="4"/>
  <c r="AW47" i="4"/>
  <c r="AW51" i="4"/>
  <c r="AW53" i="4"/>
  <c r="AW55" i="4"/>
  <c r="AW57" i="4"/>
  <c r="AW59" i="4"/>
  <c r="AW61" i="4"/>
  <c r="AW67" i="4"/>
  <c r="AW69" i="4"/>
  <c r="AW71" i="4"/>
  <c r="AW73" i="4"/>
  <c r="AW75" i="4"/>
  <c r="AW77" i="4"/>
  <c r="AW79" i="4"/>
  <c r="AW81" i="4"/>
  <c r="AW83" i="4"/>
  <c r="AW85" i="4"/>
  <c r="AW87" i="4"/>
  <c r="AW89" i="4"/>
  <c r="AW91" i="4"/>
  <c r="AW93" i="4"/>
  <c r="AW95" i="4"/>
  <c r="AW97" i="4"/>
  <c r="AW99" i="4"/>
  <c r="AW101" i="4"/>
  <c r="AW103" i="4"/>
  <c r="AW105" i="4"/>
  <c r="AW107" i="4"/>
  <c r="AW109" i="4"/>
  <c r="AW111" i="4"/>
  <c r="AW113" i="4"/>
  <c r="AW115" i="4"/>
  <c r="AW117" i="4"/>
  <c r="AW119" i="4"/>
  <c r="AW121" i="4"/>
  <c r="AW123" i="4"/>
  <c r="AW125" i="4"/>
  <c r="AW127" i="4"/>
  <c r="AW129" i="4"/>
  <c r="AW131" i="4"/>
  <c r="AW133" i="4"/>
  <c r="AW135" i="4"/>
  <c r="AW137" i="4"/>
  <c r="AW139" i="4"/>
  <c r="AW141" i="4"/>
  <c r="AW143" i="4"/>
  <c r="AW145" i="4"/>
  <c r="AW147" i="4"/>
  <c r="AW149" i="4"/>
  <c r="AW151" i="4"/>
  <c r="AW153" i="4"/>
  <c r="AW155" i="4"/>
  <c r="AW157" i="4"/>
  <c r="AW159" i="4"/>
  <c r="AW161" i="4"/>
  <c r="AW163" i="4"/>
  <c r="AW165" i="4"/>
  <c r="AW167" i="4"/>
  <c r="AW169" i="4"/>
  <c r="AW171" i="4"/>
  <c r="AW173" i="4"/>
  <c r="AW175" i="4"/>
  <c r="AW177" i="4"/>
  <c r="AW179" i="4"/>
  <c r="AW181" i="4"/>
  <c r="AW183" i="4"/>
  <c r="AW185" i="4"/>
  <c r="AW187" i="4"/>
  <c r="AW189" i="4"/>
  <c r="AW191" i="4"/>
  <c r="AW193" i="4"/>
  <c r="AW35" i="4"/>
  <c r="AV27" i="4"/>
  <c r="AV194" i="4"/>
  <c r="AU328" i="4"/>
  <c r="AV328" i="4"/>
  <c r="AU329" i="4"/>
  <c r="AV329" i="4"/>
  <c r="AV4" i="4"/>
  <c r="AV117" i="4"/>
  <c r="AV119" i="4"/>
  <c r="AV121" i="4"/>
  <c r="AV123" i="4"/>
  <c r="AV125" i="4"/>
  <c r="AV127" i="4"/>
  <c r="AV129" i="4"/>
  <c r="AV131" i="4"/>
  <c r="AV133" i="4"/>
  <c r="AV135" i="4"/>
  <c r="AV137" i="4"/>
  <c r="AV139" i="4"/>
  <c r="AV141" i="4"/>
  <c r="AV143" i="4"/>
  <c r="AV145" i="4"/>
  <c r="AV147" i="4"/>
  <c r="AV149" i="4"/>
  <c r="AV151" i="4"/>
  <c r="AV153" i="4"/>
  <c r="AV155" i="4"/>
  <c r="AV157" i="4"/>
  <c r="AV159" i="4"/>
  <c r="AV161" i="4"/>
  <c r="AV163" i="4"/>
  <c r="AV165" i="4"/>
  <c r="AV167" i="4"/>
  <c r="AV169" i="4"/>
  <c r="AV171" i="4"/>
  <c r="AV173" i="4"/>
  <c r="AV175" i="4"/>
  <c r="AV177" i="4"/>
  <c r="AV179" i="4"/>
  <c r="AV181" i="4"/>
  <c r="AV183" i="4"/>
  <c r="AV185" i="4"/>
  <c r="AV187" i="4"/>
  <c r="AV189" i="4"/>
  <c r="AV191" i="4"/>
  <c r="AV193" i="4"/>
  <c r="AU330" i="4"/>
  <c r="AV330" i="4"/>
  <c r="AV212" i="4"/>
  <c r="AU51" i="4"/>
  <c r="AV51" i="4"/>
  <c r="AU53" i="4"/>
  <c r="AV53" i="4"/>
  <c r="AU55" i="4"/>
  <c r="AV55" i="4"/>
  <c r="AU57" i="4"/>
  <c r="AV57" i="4"/>
  <c r="AU59" i="4"/>
  <c r="AV59" i="4"/>
  <c r="AU61" i="4"/>
  <c r="AV61" i="4"/>
  <c r="AU71" i="4"/>
  <c r="AV71" i="4"/>
  <c r="AU79" i="4"/>
  <c r="AV79" i="4"/>
  <c r="AU87" i="4"/>
  <c r="AV87" i="4"/>
  <c r="AU93" i="4"/>
  <c r="AV93" i="4"/>
  <c r="AU99" i="4"/>
  <c r="AV99" i="4"/>
  <c r="AU105" i="4"/>
  <c r="AV105" i="4"/>
  <c r="AU111" i="4"/>
  <c r="AV111" i="4"/>
  <c r="AU197" i="4"/>
  <c r="AV197" i="4"/>
  <c r="AU199" i="4"/>
  <c r="AV199" i="4"/>
  <c r="AU201" i="4"/>
  <c r="AV201" i="4"/>
  <c r="AU203" i="4"/>
  <c r="AV203" i="4"/>
  <c r="AU205" i="4"/>
  <c r="AV205" i="4"/>
  <c r="AU207" i="4"/>
  <c r="AV207" i="4"/>
  <c r="AU209" i="4"/>
  <c r="AV209" i="4"/>
  <c r="AU211" i="4"/>
  <c r="AV211" i="4"/>
  <c r="AU69" i="4"/>
  <c r="AV69" i="4"/>
  <c r="AU75" i="4"/>
  <c r="AV75" i="4"/>
  <c r="AU81" i="4"/>
  <c r="AV81" i="4"/>
  <c r="AU85" i="4"/>
  <c r="AV85" i="4"/>
  <c r="AU91" i="4"/>
  <c r="AV91" i="4"/>
  <c r="AU95" i="4"/>
  <c r="AV95" i="4"/>
  <c r="AU103" i="4"/>
  <c r="AV103" i="4"/>
  <c r="AU107" i="4"/>
  <c r="AV107" i="4"/>
  <c r="AU113" i="4"/>
  <c r="AV113" i="4"/>
  <c r="AU67" i="4"/>
  <c r="AV67" i="4"/>
  <c r="AU73" i="4"/>
  <c r="AV73" i="4"/>
  <c r="AU77" i="4"/>
  <c r="AV77" i="4"/>
  <c r="AU83" i="4"/>
  <c r="AV83" i="4"/>
  <c r="AU89" i="4"/>
  <c r="AV89" i="4"/>
  <c r="AU97" i="4"/>
  <c r="AV97" i="4"/>
  <c r="AU101" i="4"/>
  <c r="AV101" i="4"/>
  <c r="AU109" i="4"/>
  <c r="AV109" i="4"/>
  <c r="AU115" i="4"/>
  <c r="AV115" i="4"/>
  <c r="AU196" i="4"/>
  <c r="AV196" i="4"/>
  <c r="AU198" i="4"/>
  <c r="AV198" i="4"/>
  <c r="AU200" i="4"/>
  <c r="AV200" i="4"/>
  <c r="AU202" i="4"/>
  <c r="AV202" i="4"/>
  <c r="AU204" i="4"/>
  <c r="AV204" i="4"/>
  <c r="AU206" i="4"/>
  <c r="AV206" i="4"/>
  <c r="AU208" i="4"/>
  <c r="AV208" i="4"/>
  <c r="AU210" i="4"/>
  <c r="AV210" i="4"/>
  <c r="AU338" i="4"/>
  <c r="AU333" i="4"/>
  <c r="AV333" i="4"/>
  <c r="AU29" i="4"/>
  <c r="AV29" i="4"/>
  <c r="AU31" i="4"/>
  <c r="AV31" i="4"/>
  <c r="AU33" i="4"/>
  <c r="AV33" i="4"/>
  <c r="AU6" i="4"/>
  <c r="AV6" i="4"/>
  <c r="AU8" i="4"/>
  <c r="AV8" i="4"/>
  <c r="AU10" i="4"/>
  <c r="AV10" i="4"/>
  <c r="AU12" i="4"/>
  <c r="AV12" i="4"/>
  <c r="AU14" i="4"/>
  <c r="AV14" i="4"/>
  <c r="AU16" i="4"/>
  <c r="AV16" i="4"/>
  <c r="AU18" i="4"/>
  <c r="AV18" i="4"/>
  <c r="AU20" i="4"/>
  <c r="AV20" i="4"/>
  <c r="AU22" i="4"/>
  <c r="AV22" i="4"/>
  <c r="AU24" i="4"/>
  <c r="AV24" i="4"/>
  <c r="AU43" i="4"/>
  <c r="AV43" i="4"/>
  <c r="AU45" i="4"/>
  <c r="AV45" i="4"/>
  <c r="AU47" i="4"/>
  <c r="AV47" i="4"/>
  <c r="AU117" i="4"/>
  <c r="AU119" i="4"/>
  <c r="AU121" i="4"/>
  <c r="AU123" i="4"/>
  <c r="AU125" i="4"/>
  <c r="AU127" i="4"/>
  <c r="AU129" i="4"/>
  <c r="AU131" i="4"/>
  <c r="AV35" i="4"/>
  <c r="AV28" i="4"/>
  <c r="AV30" i="4"/>
  <c r="AV32" i="4"/>
  <c r="AV34" i="4"/>
  <c r="AU133" i="4"/>
  <c r="AU135" i="4"/>
  <c r="AU137" i="4"/>
  <c r="AU139" i="4"/>
  <c r="AU141" i="4"/>
  <c r="AU143" i="4"/>
  <c r="AU145" i="4"/>
  <c r="AU147" i="4"/>
  <c r="AU149" i="4"/>
  <c r="AU151" i="4"/>
  <c r="AU153" i="4"/>
  <c r="AU155" i="4"/>
  <c r="AU157" i="4"/>
  <c r="AU159" i="4"/>
  <c r="AU161" i="4"/>
  <c r="AU163" i="4"/>
  <c r="AU165" i="4"/>
  <c r="AU167" i="4"/>
  <c r="AU169" i="4"/>
  <c r="AU171" i="4"/>
  <c r="AU173" i="4"/>
  <c r="AU175" i="4"/>
  <c r="AU177" i="4"/>
  <c r="AU179" i="4"/>
  <c r="AU181" i="4"/>
  <c r="AU183" i="4"/>
  <c r="AU185" i="4"/>
  <c r="AU187" i="4"/>
  <c r="AU189" i="4"/>
  <c r="AU191" i="4"/>
  <c r="AU193" i="4"/>
  <c r="AU35" i="4"/>
  <c r="AU28" i="4"/>
  <c r="AU30" i="4"/>
  <c r="AU32" i="4"/>
  <c r="AU34" i="4"/>
  <c r="AU337" i="4"/>
  <c r="AU339" i="4"/>
  <c r="AU44" i="4"/>
  <c r="AU46" i="4"/>
  <c r="AU52" i="4"/>
  <c r="AU54" i="4"/>
  <c r="AU56" i="4"/>
  <c r="AU58" i="4"/>
  <c r="AU60" i="4"/>
  <c r="AU62" i="4"/>
  <c r="AU68" i="4"/>
  <c r="AU70" i="4"/>
  <c r="AU72" i="4"/>
  <c r="AU74" i="4"/>
  <c r="AU76" i="4"/>
  <c r="AU78" i="4"/>
  <c r="AU80" i="4"/>
  <c r="AU82" i="4"/>
  <c r="AU84" i="4"/>
  <c r="AU86" i="4"/>
  <c r="AU88" i="4"/>
  <c r="AU90" i="4"/>
  <c r="AU92" i="4"/>
  <c r="AU94" i="4"/>
  <c r="AU96" i="4"/>
  <c r="AU98" i="4"/>
  <c r="AU100" i="4"/>
  <c r="AU102" i="4"/>
  <c r="AU104" i="4"/>
  <c r="AU106" i="4"/>
  <c r="AU108" i="4"/>
  <c r="AU110" i="4"/>
  <c r="AU112" i="4"/>
  <c r="AU114" i="4"/>
  <c r="AU116" i="4"/>
  <c r="AU118" i="4"/>
  <c r="AU120" i="4"/>
  <c r="AU122" i="4"/>
  <c r="AU124" i="4"/>
  <c r="AU126" i="4"/>
  <c r="AU128" i="4"/>
  <c r="AU130" i="4"/>
  <c r="AU132" i="4"/>
  <c r="AU134" i="4"/>
  <c r="AU136" i="4"/>
  <c r="AU138" i="4"/>
  <c r="AU140" i="4"/>
  <c r="AU142" i="4"/>
  <c r="AU144" i="4"/>
  <c r="AU146" i="4"/>
  <c r="AU148" i="4"/>
  <c r="AU150" i="4"/>
  <c r="AU152" i="4"/>
  <c r="AU154" i="4"/>
  <c r="AU156" i="4"/>
  <c r="AU158" i="4"/>
  <c r="AU160" i="4"/>
  <c r="AU162" i="4"/>
  <c r="AU164" i="4"/>
  <c r="AU166" i="4"/>
  <c r="AU168" i="4"/>
  <c r="AU170" i="4"/>
  <c r="AU172" i="4"/>
  <c r="AU174" i="4"/>
  <c r="AU176" i="4"/>
  <c r="AU178" i="4"/>
  <c r="AU180" i="4"/>
  <c r="AU182" i="4"/>
  <c r="AU184" i="4"/>
  <c r="AU186" i="4"/>
  <c r="AU188" i="4"/>
  <c r="AU190" i="4"/>
  <c r="AU192" i="4"/>
  <c r="AU194" i="4"/>
  <c r="AU212" i="4"/>
  <c r="AU4" i="4"/>
  <c r="AT4" i="4"/>
  <c r="AT66" i="4"/>
  <c r="AU66" i="4"/>
  <c r="AT42" i="4"/>
  <c r="AU42" i="4"/>
  <c r="AT7" i="4"/>
  <c r="AU7" i="4"/>
  <c r="AT11" i="4"/>
  <c r="AU11" i="4"/>
  <c r="AT15" i="4"/>
  <c r="AU15" i="4"/>
  <c r="AT19" i="4"/>
  <c r="AU19" i="4"/>
  <c r="AT23" i="4"/>
  <c r="AU23" i="4"/>
  <c r="AT27" i="4"/>
  <c r="AU27" i="4"/>
  <c r="AT5" i="4"/>
  <c r="AU5" i="4"/>
  <c r="AT9" i="4"/>
  <c r="AU9" i="4"/>
  <c r="AT13" i="4"/>
  <c r="AU13" i="4"/>
  <c r="AT17" i="4"/>
  <c r="AU17" i="4"/>
  <c r="AT21" i="4"/>
  <c r="AU21" i="4"/>
  <c r="AT25" i="4"/>
  <c r="AU25" i="4"/>
  <c r="AT6" i="4"/>
  <c r="AT8" i="4"/>
  <c r="AT10" i="4"/>
  <c r="AT12" i="4"/>
  <c r="AT14" i="4"/>
  <c r="AT16" i="4"/>
  <c r="AT18" i="4"/>
  <c r="AT20" i="4"/>
  <c r="AT22" i="4"/>
  <c r="AT24" i="4"/>
  <c r="AT43" i="4"/>
  <c r="AT45" i="4"/>
  <c r="AT47" i="4"/>
  <c r="AT51" i="4"/>
  <c r="AT53" i="4"/>
  <c r="AT55" i="4"/>
  <c r="AT57" i="4"/>
  <c r="AT59" i="4"/>
  <c r="AT61" i="4"/>
  <c r="AT67" i="4"/>
  <c r="AT69" i="4"/>
  <c r="AT71" i="4"/>
  <c r="AT73" i="4"/>
  <c r="AT75" i="4"/>
  <c r="AT77" i="4"/>
  <c r="AT79" i="4"/>
  <c r="AT81" i="4"/>
  <c r="AT83" i="4"/>
  <c r="AT85" i="4"/>
  <c r="AT87" i="4"/>
  <c r="AT89" i="4"/>
  <c r="AT91" i="4"/>
  <c r="AT93" i="4"/>
  <c r="AT95" i="4"/>
  <c r="AT97" i="4"/>
  <c r="AT99" i="4"/>
  <c r="AT101" i="4"/>
  <c r="AT103" i="4"/>
  <c r="AT105" i="4"/>
  <c r="AT107" i="4"/>
  <c r="AT109" i="4"/>
  <c r="AT111" i="4"/>
  <c r="AT113" i="4"/>
  <c r="AT115" i="4"/>
  <c r="AT117" i="4"/>
  <c r="AT119" i="4"/>
  <c r="AT121" i="4"/>
  <c r="AT123" i="4"/>
  <c r="AT125" i="4"/>
  <c r="AT127" i="4"/>
  <c r="AT129" i="4"/>
  <c r="AT131" i="4"/>
  <c r="AT133" i="4"/>
  <c r="AT135" i="4"/>
  <c r="AT137" i="4"/>
  <c r="AT139" i="4"/>
  <c r="AT141" i="4"/>
  <c r="AT143" i="4"/>
  <c r="AT145" i="4"/>
  <c r="AT147" i="4"/>
  <c r="AT149" i="4"/>
  <c r="AT151" i="4"/>
  <c r="AT153" i="4"/>
  <c r="AT188" i="4"/>
  <c r="AT190" i="4"/>
  <c r="AT192" i="4"/>
  <c r="AT194" i="4"/>
  <c r="AS328" i="4"/>
  <c r="AT328" i="4"/>
  <c r="AT29" i="4"/>
  <c r="AT31" i="4"/>
  <c r="AT33" i="4"/>
  <c r="AS329" i="4"/>
  <c r="AT329" i="4"/>
  <c r="AT155" i="4"/>
  <c r="AT157" i="4"/>
  <c r="AT159" i="4"/>
  <c r="AT161" i="4"/>
  <c r="AT163" i="4"/>
  <c r="AT165" i="4"/>
  <c r="AT167" i="4"/>
  <c r="AT169" i="4"/>
  <c r="AT171" i="4"/>
  <c r="AT173" i="4"/>
  <c r="AT175" i="4"/>
  <c r="AT177" i="4"/>
  <c r="AT179" i="4"/>
  <c r="AT181" i="4"/>
  <c r="AT183" i="4"/>
  <c r="AT185" i="4"/>
  <c r="AT187" i="4"/>
  <c r="AT189" i="4"/>
  <c r="AT191" i="4"/>
  <c r="AT193" i="4"/>
  <c r="AS330" i="4"/>
  <c r="AT330" i="4"/>
  <c r="AT35" i="4"/>
  <c r="AT212" i="4"/>
  <c r="AS337" i="4"/>
  <c r="AT337" i="4"/>
  <c r="AS339" i="4"/>
  <c r="AT339" i="4"/>
  <c r="AS338" i="4"/>
  <c r="AT338" i="4"/>
  <c r="AS333" i="4"/>
  <c r="AT333" i="4"/>
  <c r="AS197" i="4"/>
  <c r="AT197" i="4"/>
  <c r="AS199" i="4"/>
  <c r="AT199" i="4"/>
  <c r="AS201" i="4"/>
  <c r="AT201" i="4"/>
  <c r="AS203" i="4"/>
  <c r="AT203" i="4"/>
  <c r="AS205" i="4"/>
  <c r="AT205" i="4"/>
  <c r="AS207" i="4"/>
  <c r="AT207" i="4"/>
  <c r="AS209" i="4"/>
  <c r="AT209" i="4"/>
  <c r="AS211" i="4"/>
  <c r="AT211" i="4"/>
  <c r="AS68" i="4"/>
  <c r="AT68" i="4"/>
  <c r="AS70" i="4"/>
  <c r="AT70" i="4"/>
  <c r="AS72" i="4"/>
  <c r="AT72" i="4"/>
  <c r="AS74" i="4"/>
  <c r="AT74" i="4"/>
  <c r="AS76" i="4"/>
  <c r="AT76" i="4"/>
  <c r="AS78" i="4"/>
  <c r="AT78" i="4"/>
  <c r="AS80" i="4"/>
  <c r="AT80" i="4"/>
  <c r="AS82" i="4"/>
  <c r="AT82" i="4"/>
  <c r="AS84" i="4"/>
  <c r="AT84" i="4"/>
  <c r="AS86" i="4"/>
  <c r="AT86" i="4"/>
  <c r="AS88" i="4"/>
  <c r="AT88" i="4"/>
  <c r="AS90" i="4"/>
  <c r="AT90" i="4"/>
  <c r="AS92" i="4"/>
  <c r="AT92" i="4"/>
  <c r="AS94" i="4"/>
  <c r="AT94" i="4"/>
  <c r="AS96" i="4"/>
  <c r="AT96" i="4"/>
  <c r="AS98" i="4"/>
  <c r="AT98" i="4"/>
  <c r="AS100" i="4"/>
  <c r="AT100" i="4"/>
  <c r="AS102" i="4"/>
  <c r="AT102" i="4"/>
  <c r="AS104" i="4"/>
  <c r="AT104" i="4"/>
  <c r="AS106" i="4"/>
  <c r="AT106" i="4"/>
  <c r="AS108" i="4"/>
  <c r="AT108" i="4"/>
  <c r="AS110" i="4"/>
  <c r="AT110" i="4"/>
  <c r="AS112" i="4"/>
  <c r="AT112" i="4"/>
  <c r="AS114" i="4"/>
  <c r="AT114" i="4"/>
  <c r="AS116" i="4"/>
  <c r="AT116" i="4"/>
  <c r="AS118" i="4"/>
  <c r="AT118" i="4"/>
  <c r="AS120" i="4"/>
  <c r="AT120" i="4"/>
  <c r="AS122" i="4"/>
  <c r="AT122" i="4"/>
  <c r="AS124" i="4"/>
  <c r="AT124" i="4"/>
  <c r="AS126" i="4"/>
  <c r="AT126" i="4"/>
  <c r="AS128" i="4"/>
  <c r="AT128" i="4"/>
  <c r="AS130" i="4"/>
  <c r="AT130" i="4"/>
  <c r="AS132" i="4"/>
  <c r="AT132" i="4"/>
  <c r="AS134" i="4"/>
  <c r="AT134" i="4"/>
  <c r="AS136" i="4"/>
  <c r="AT136" i="4"/>
  <c r="AS138" i="4"/>
  <c r="AT138" i="4"/>
  <c r="AS140" i="4"/>
  <c r="AT140" i="4"/>
  <c r="AS142" i="4"/>
  <c r="AT142" i="4"/>
  <c r="AS144" i="4"/>
  <c r="AT144" i="4"/>
  <c r="AS146" i="4"/>
  <c r="AT146" i="4"/>
  <c r="AS148" i="4"/>
  <c r="AT148" i="4"/>
  <c r="AS150" i="4"/>
  <c r="AT150" i="4"/>
  <c r="AS152" i="4"/>
  <c r="AT152" i="4"/>
  <c r="AS154" i="4"/>
  <c r="AT154" i="4"/>
  <c r="AS156" i="4"/>
  <c r="AT156" i="4"/>
  <c r="AS158" i="4"/>
  <c r="AT158" i="4"/>
  <c r="AS160" i="4"/>
  <c r="AT160" i="4"/>
  <c r="AS162" i="4"/>
  <c r="AT162" i="4"/>
  <c r="AS164" i="4"/>
  <c r="AT164" i="4"/>
  <c r="AS166" i="4"/>
  <c r="AT166" i="4"/>
  <c r="AS168" i="4"/>
  <c r="AT168" i="4"/>
  <c r="AS170" i="4"/>
  <c r="AT170" i="4"/>
  <c r="AS172" i="4"/>
  <c r="AT172" i="4"/>
  <c r="AS174" i="4"/>
  <c r="AT174" i="4"/>
  <c r="AS176" i="4"/>
  <c r="AT176" i="4"/>
  <c r="AS178" i="4"/>
  <c r="AT178" i="4"/>
  <c r="AS180" i="4"/>
  <c r="AT180" i="4"/>
  <c r="AS182" i="4"/>
  <c r="AT182" i="4"/>
  <c r="AS184" i="4"/>
  <c r="AT184" i="4"/>
  <c r="AS186" i="4"/>
  <c r="AT186" i="4"/>
  <c r="AS196" i="4"/>
  <c r="AT196" i="4"/>
  <c r="AS198" i="4"/>
  <c r="AT198" i="4"/>
  <c r="AS200" i="4"/>
  <c r="AT200" i="4"/>
  <c r="AS202" i="4"/>
  <c r="AT202" i="4"/>
  <c r="AS204" i="4"/>
  <c r="AT204" i="4"/>
  <c r="AS206" i="4"/>
  <c r="AT206" i="4"/>
  <c r="AS208" i="4"/>
  <c r="AT208" i="4"/>
  <c r="AS210" i="4"/>
  <c r="AT210" i="4"/>
  <c r="AS52" i="4"/>
  <c r="AT52" i="4"/>
  <c r="AS54" i="4"/>
  <c r="AT54" i="4"/>
  <c r="AS56" i="4"/>
  <c r="AT56" i="4"/>
  <c r="AS58" i="4"/>
  <c r="AT58" i="4"/>
  <c r="AS60" i="4"/>
  <c r="AT60" i="4"/>
  <c r="AS62" i="4"/>
  <c r="AT62" i="4"/>
  <c r="AS44" i="4"/>
  <c r="AT44" i="4"/>
  <c r="AS46" i="4"/>
  <c r="AT46" i="4"/>
  <c r="AS28" i="4"/>
  <c r="AT28" i="4"/>
  <c r="AS30" i="4"/>
  <c r="AT30" i="4"/>
  <c r="AS32" i="4"/>
  <c r="AT32" i="4"/>
  <c r="AS34" i="4"/>
  <c r="AT34" i="4"/>
  <c r="AS188" i="4"/>
  <c r="AS190" i="4"/>
  <c r="AS192" i="4"/>
  <c r="AS194" i="4"/>
  <c r="AS27" i="4"/>
  <c r="AS29" i="4"/>
  <c r="AS31" i="4"/>
  <c r="AS33" i="4"/>
  <c r="AS43" i="4"/>
  <c r="AS45" i="4"/>
  <c r="AS47" i="4"/>
  <c r="AS53" i="4"/>
  <c r="AS55" i="4"/>
  <c r="AS57" i="4"/>
  <c r="AS59" i="4"/>
  <c r="AS61" i="4"/>
  <c r="AS67" i="4"/>
  <c r="AS69" i="4"/>
  <c r="AS71" i="4"/>
  <c r="AS73" i="4"/>
  <c r="AS75" i="4"/>
  <c r="AS77" i="4"/>
  <c r="AS79" i="4"/>
  <c r="AS81" i="4"/>
  <c r="AS83" i="4"/>
  <c r="AS85" i="4"/>
  <c r="AS87" i="4"/>
  <c r="AS89" i="4"/>
  <c r="AS91" i="4"/>
  <c r="AS93" i="4"/>
  <c r="AS95" i="4"/>
  <c r="AS97" i="4"/>
  <c r="AS99" i="4"/>
  <c r="AS101" i="4"/>
  <c r="AS103" i="4"/>
  <c r="AS105" i="4"/>
  <c r="AS107" i="4"/>
  <c r="AS109" i="4"/>
  <c r="AS111" i="4"/>
  <c r="AS113" i="4"/>
  <c r="AS115" i="4"/>
  <c r="AS117" i="4"/>
  <c r="AS119" i="4"/>
  <c r="AS121" i="4"/>
  <c r="AS123" i="4"/>
  <c r="AS125" i="4"/>
  <c r="AS127" i="4"/>
  <c r="AS129" i="4"/>
  <c r="AS131" i="4"/>
  <c r="AS133" i="4"/>
  <c r="AS135" i="4"/>
  <c r="AS137" i="4"/>
  <c r="AS139" i="4"/>
  <c r="AS141" i="4"/>
  <c r="AS143" i="4"/>
  <c r="AS145" i="4"/>
  <c r="AS147" i="4"/>
  <c r="AS149" i="4"/>
  <c r="AS151" i="4"/>
  <c r="AS153" i="4"/>
  <c r="AS155" i="4"/>
  <c r="AS157" i="4"/>
  <c r="AS159" i="4"/>
  <c r="AS161" i="4"/>
  <c r="AS163" i="4"/>
  <c r="AS165" i="4"/>
  <c r="AS167" i="4"/>
  <c r="AS169" i="4"/>
  <c r="AS171" i="4"/>
  <c r="AS173" i="4"/>
  <c r="AS175" i="4"/>
  <c r="AS177" i="4"/>
  <c r="AS179" i="4"/>
  <c r="AS181" i="4"/>
  <c r="AS183" i="4"/>
  <c r="AS185" i="4"/>
  <c r="AS187" i="4"/>
  <c r="AS189" i="4"/>
  <c r="AS191" i="4"/>
  <c r="AS193" i="4"/>
  <c r="AS35" i="4"/>
  <c r="AS212" i="4"/>
  <c r="AS4" i="4"/>
  <c r="AR4" i="4"/>
  <c r="AR8" i="4"/>
  <c r="AS8" i="4"/>
  <c r="AR12" i="4"/>
  <c r="AS12" i="4"/>
  <c r="AR16" i="4"/>
  <c r="AS16" i="4"/>
  <c r="AR20" i="4"/>
  <c r="AS20" i="4"/>
  <c r="AR24" i="4"/>
  <c r="AS24" i="4"/>
  <c r="AR6" i="4"/>
  <c r="AS6" i="4"/>
  <c r="AR10" i="4"/>
  <c r="AS10" i="4"/>
  <c r="AR14" i="4"/>
  <c r="AS14" i="4"/>
  <c r="AR18" i="4"/>
  <c r="AS18" i="4"/>
  <c r="AR22" i="4"/>
  <c r="AS22" i="4"/>
  <c r="AR5" i="4"/>
  <c r="AS5" i="4"/>
  <c r="AR7" i="4"/>
  <c r="AS7" i="4"/>
  <c r="AR9" i="4"/>
  <c r="AS9" i="4"/>
  <c r="AR11" i="4"/>
  <c r="AS11" i="4"/>
  <c r="AR13" i="4"/>
  <c r="AS13" i="4"/>
  <c r="AR15" i="4"/>
  <c r="AS15" i="4"/>
  <c r="AR17" i="4"/>
  <c r="AS17" i="4"/>
  <c r="AR19" i="4"/>
  <c r="AS19" i="4"/>
  <c r="AR21" i="4"/>
  <c r="AS21" i="4"/>
  <c r="AR23" i="4"/>
  <c r="AS23" i="4"/>
  <c r="AR25" i="4"/>
  <c r="AS25" i="4"/>
  <c r="AR42" i="4"/>
  <c r="AS42" i="4"/>
  <c r="AR51" i="4"/>
  <c r="AS51" i="4"/>
  <c r="AR66" i="4"/>
  <c r="AS66" i="4"/>
  <c r="AR329" i="4"/>
  <c r="AQ329" i="4"/>
  <c r="AR212" i="4"/>
  <c r="AQ328" i="4"/>
  <c r="AR328" i="4"/>
  <c r="AQ330" i="4"/>
  <c r="AR330" i="4"/>
  <c r="AR35" i="4"/>
  <c r="AR34" i="4"/>
  <c r="AQ30" i="4"/>
  <c r="AR30" i="4"/>
  <c r="AQ32" i="4"/>
  <c r="AR32" i="4"/>
  <c r="AQ27" i="4"/>
  <c r="AR27" i="4"/>
  <c r="AQ29" i="4"/>
  <c r="AR29" i="4"/>
  <c r="AQ31" i="4"/>
  <c r="AR31" i="4"/>
  <c r="AQ33" i="4"/>
  <c r="AR33" i="4"/>
  <c r="AQ28" i="4"/>
  <c r="AR28" i="4"/>
  <c r="AP4" i="4"/>
  <c r="AR44" i="4"/>
  <c r="AQ44" i="4"/>
  <c r="AR46" i="4"/>
  <c r="AQ46" i="4"/>
  <c r="AR43" i="4"/>
  <c r="AQ43" i="4"/>
  <c r="AR45" i="4"/>
  <c r="AQ45" i="4"/>
  <c r="AQ47" i="4"/>
  <c r="AR47" i="4"/>
  <c r="AR60" i="4"/>
  <c r="AQ60" i="4"/>
  <c r="AR52" i="4"/>
  <c r="AQ52" i="4"/>
  <c r="AQ54" i="4"/>
  <c r="AR54" i="4"/>
  <c r="AR56" i="4"/>
  <c r="AQ56" i="4"/>
  <c r="AQ58" i="4"/>
  <c r="AR58" i="4"/>
  <c r="AQ62" i="4"/>
  <c r="AR62" i="4"/>
  <c r="AR53" i="4"/>
  <c r="AQ53" i="4"/>
  <c r="AR55" i="4"/>
  <c r="AQ55" i="4"/>
  <c r="AR57" i="4"/>
  <c r="AQ57" i="4"/>
  <c r="AR59" i="4"/>
  <c r="AQ59" i="4"/>
  <c r="AR61" i="4"/>
  <c r="AQ61" i="4"/>
  <c r="AQ197" i="4"/>
  <c r="AR197" i="4"/>
  <c r="AQ199" i="4"/>
  <c r="AR199" i="4"/>
  <c r="AQ201" i="4"/>
  <c r="AR201" i="4"/>
  <c r="AQ203" i="4"/>
  <c r="AR203" i="4"/>
  <c r="AQ205" i="4"/>
  <c r="AR205" i="4"/>
  <c r="AQ207" i="4"/>
  <c r="AR207" i="4"/>
  <c r="AQ209" i="4"/>
  <c r="AR209" i="4"/>
  <c r="AQ211" i="4"/>
  <c r="AR211" i="4"/>
  <c r="AQ68" i="4"/>
  <c r="AR68" i="4"/>
  <c r="AQ70" i="4"/>
  <c r="AR70" i="4"/>
  <c r="AQ72" i="4"/>
  <c r="AR72" i="4"/>
  <c r="AQ74" i="4"/>
  <c r="AR74" i="4"/>
  <c r="AQ76" i="4"/>
  <c r="AR76" i="4"/>
  <c r="AQ78" i="4"/>
  <c r="AR78" i="4"/>
  <c r="AQ80" i="4"/>
  <c r="AR80" i="4"/>
  <c r="AQ82" i="4"/>
  <c r="AR82" i="4"/>
  <c r="AQ84" i="4"/>
  <c r="AR84" i="4"/>
  <c r="AQ86" i="4"/>
  <c r="AR86" i="4"/>
  <c r="AQ88" i="4"/>
  <c r="AR88" i="4"/>
  <c r="AQ90" i="4"/>
  <c r="AR90" i="4"/>
  <c r="AQ92" i="4"/>
  <c r="AR92" i="4"/>
  <c r="AQ94" i="4"/>
  <c r="AR94" i="4"/>
  <c r="AQ96" i="4"/>
  <c r="AR96" i="4"/>
  <c r="AQ98" i="4"/>
  <c r="AR98" i="4"/>
  <c r="AQ100" i="4"/>
  <c r="AR100" i="4"/>
  <c r="AQ102" i="4"/>
  <c r="AR102" i="4"/>
  <c r="AQ104" i="4"/>
  <c r="AR104" i="4"/>
  <c r="AQ106" i="4"/>
  <c r="AR106" i="4"/>
  <c r="AQ108" i="4"/>
  <c r="AR108" i="4"/>
  <c r="AQ110" i="4"/>
  <c r="AR110" i="4"/>
  <c r="AQ112" i="4"/>
  <c r="AR112" i="4"/>
  <c r="AQ114" i="4"/>
  <c r="AR114" i="4"/>
  <c r="AQ116" i="4"/>
  <c r="AR116" i="4"/>
  <c r="AQ118" i="4"/>
  <c r="AR118" i="4"/>
  <c r="AQ120" i="4"/>
  <c r="AR120" i="4"/>
  <c r="AQ122" i="4"/>
  <c r="AR122" i="4"/>
  <c r="AQ124" i="4"/>
  <c r="AR124" i="4"/>
  <c r="AQ126" i="4"/>
  <c r="AR126" i="4"/>
  <c r="AQ128" i="4"/>
  <c r="AR128" i="4"/>
  <c r="AQ130" i="4"/>
  <c r="AR130" i="4"/>
  <c r="AQ132" i="4"/>
  <c r="AR132" i="4"/>
  <c r="AQ134" i="4"/>
  <c r="AR134" i="4"/>
  <c r="AQ136" i="4"/>
  <c r="AR136" i="4"/>
  <c r="AQ138" i="4"/>
  <c r="AR138" i="4"/>
  <c r="AQ140" i="4"/>
  <c r="AR140" i="4"/>
  <c r="AQ142" i="4"/>
  <c r="AR142" i="4"/>
  <c r="AQ144" i="4"/>
  <c r="AR144" i="4"/>
  <c r="AQ146" i="4"/>
  <c r="AR146" i="4"/>
  <c r="AQ148" i="4"/>
  <c r="AR148" i="4"/>
  <c r="AQ150" i="4"/>
  <c r="AR150" i="4"/>
  <c r="AQ152" i="4"/>
  <c r="AR152" i="4"/>
  <c r="AQ154" i="4"/>
  <c r="AR154" i="4"/>
  <c r="AQ156" i="4"/>
  <c r="AR156" i="4"/>
  <c r="AQ158" i="4"/>
  <c r="AR158" i="4"/>
  <c r="AQ160" i="4"/>
  <c r="AR160" i="4"/>
  <c r="AQ162" i="4"/>
  <c r="AR162" i="4"/>
  <c r="AQ164" i="4"/>
  <c r="AR164" i="4"/>
  <c r="AQ166" i="4"/>
  <c r="AR166" i="4"/>
  <c r="AQ168" i="4"/>
  <c r="AR168" i="4"/>
  <c r="AQ170" i="4"/>
  <c r="AR170" i="4"/>
  <c r="AQ172" i="4"/>
  <c r="AR172" i="4"/>
  <c r="AQ174" i="4"/>
  <c r="AR174" i="4"/>
  <c r="AQ176" i="4"/>
  <c r="AR176" i="4"/>
  <c r="AQ178" i="4"/>
  <c r="AR178" i="4"/>
  <c r="AQ180" i="4"/>
  <c r="AR180" i="4"/>
  <c r="AQ182" i="4"/>
  <c r="AR182" i="4"/>
  <c r="AQ184" i="4"/>
  <c r="AR184" i="4"/>
  <c r="AQ186" i="4"/>
  <c r="AR186" i="4"/>
  <c r="AQ188" i="4"/>
  <c r="AR188" i="4"/>
  <c r="AQ190" i="4"/>
  <c r="AR190" i="4"/>
  <c r="AQ192" i="4"/>
  <c r="AR192" i="4"/>
  <c r="AQ194" i="4"/>
  <c r="AR194" i="4"/>
  <c r="AQ196" i="4"/>
  <c r="AR196" i="4"/>
  <c r="AQ198" i="4"/>
  <c r="AR198" i="4"/>
  <c r="AQ200" i="4"/>
  <c r="AR200" i="4"/>
  <c r="AQ202" i="4"/>
  <c r="AR202" i="4"/>
  <c r="AQ204" i="4"/>
  <c r="AR204" i="4"/>
  <c r="AQ206" i="4"/>
  <c r="AR206" i="4"/>
  <c r="AQ208" i="4"/>
  <c r="AR208" i="4"/>
  <c r="AQ210" i="4"/>
  <c r="AR210" i="4"/>
  <c r="AQ67" i="4"/>
  <c r="AR67" i="4"/>
  <c r="AR69" i="4"/>
  <c r="AQ69" i="4"/>
  <c r="AQ71" i="4"/>
  <c r="AR71" i="4"/>
  <c r="AR73" i="4"/>
  <c r="AQ73" i="4"/>
  <c r="AQ75" i="4"/>
  <c r="AR75" i="4"/>
  <c r="AR77" i="4"/>
  <c r="AQ77" i="4"/>
  <c r="AQ79" i="4"/>
  <c r="AR79" i="4"/>
  <c r="AR81" i="4"/>
  <c r="AQ81" i="4"/>
  <c r="AQ83" i="4"/>
  <c r="AR83" i="4"/>
  <c r="AR85" i="4"/>
  <c r="AQ85" i="4"/>
  <c r="AQ87" i="4"/>
  <c r="AR87" i="4"/>
  <c r="AR89" i="4"/>
  <c r="AQ89" i="4"/>
  <c r="AQ91" i="4"/>
  <c r="AR91" i="4"/>
  <c r="AR93" i="4"/>
  <c r="AQ93" i="4"/>
  <c r="AQ95" i="4"/>
  <c r="AR95" i="4"/>
  <c r="AR97" i="4"/>
  <c r="AQ97" i="4"/>
  <c r="AQ99" i="4"/>
  <c r="AR99" i="4"/>
  <c r="AR101" i="4"/>
  <c r="AQ101" i="4"/>
  <c r="AQ103" i="4"/>
  <c r="AR103" i="4"/>
  <c r="AR105" i="4"/>
  <c r="AQ105" i="4"/>
  <c r="AQ107" i="4"/>
  <c r="AR107" i="4"/>
  <c r="AR109" i="4"/>
  <c r="AQ109" i="4"/>
  <c r="AQ111" i="4"/>
  <c r="AR111" i="4"/>
  <c r="AR113" i="4"/>
  <c r="AQ113" i="4"/>
  <c r="AQ115" i="4"/>
  <c r="AR115" i="4"/>
  <c r="AR117" i="4"/>
  <c r="AQ117" i="4"/>
  <c r="AQ119" i="4"/>
  <c r="AR119" i="4"/>
  <c r="AR121" i="4"/>
  <c r="AQ121" i="4"/>
  <c r="AQ123" i="4"/>
  <c r="AR123" i="4"/>
  <c r="AR125" i="4"/>
  <c r="AQ125" i="4"/>
  <c r="AQ127" i="4"/>
  <c r="AR127" i="4"/>
  <c r="AR129" i="4"/>
  <c r="AQ129" i="4"/>
  <c r="AQ131" i="4"/>
  <c r="AR131" i="4"/>
  <c r="AR133" i="4"/>
  <c r="AQ133" i="4"/>
  <c r="AQ135" i="4"/>
  <c r="AR135" i="4"/>
  <c r="AR137" i="4"/>
  <c r="AQ137" i="4"/>
  <c r="AQ139" i="4"/>
  <c r="AR139" i="4"/>
  <c r="AR141" i="4"/>
  <c r="AQ141" i="4"/>
  <c r="AQ143" i="4"/>
  <c r="AR143" i="4"/>
  <c r="AQ145" i="4"/>
  <c r="AR145" i="4"/>
  <c r="AQ147" i="4"/>
  <c r="AR147" i="4"/>
  <c r="AQ149" i="4"/>
  <c r="AR149" i="4"/>
  <c r="AQ151" i="4"/>
  <c r="AR151" i="4"/>
  <c r="AQ153" i="4"/>
  <c r="AR153" i="4"/>
  <c r="AQ155" i="4"/>
  <c r="AR155" i="4"/>
  <c r="AQ157" i="4"/>
  <c r="AR157" i="4"/>
  <c r="AQ159" i="4"/>
  <c r="AR159" i="4"/>
  <c r="AQ161" i="4"/>
  <c r="AR161" i="4"/>
  <c r="AQ163" i="4"/>
  <c r="AR163" i="4"/>
  <c r="AQ165" i="4"/>
  <c r="AR165" i="4"/>
  <c r="AQ167" i="4"/>
  <c r="AR167" i="4"/>
  <c r="AQ169" i="4"/>
  <c r="AR169" i="4"/>
  <c r="AQ171" i="4"/>
  <c r="AR171" i="4"/>
  <c r="AQ173" i="4"/>
  <c r="AR173" i="4"/>
  <c r="AQ175" i="4"/>
  <c r="AR175" i="4"/>
  <c r="AQ177" i="4"/>
  <c r="AR177" i="4"/>
  <c r="AQ179" i="4"/>
  <c r="AR179" i="4"/>
  <c r="AQ181" i="4"/>
  <c r="AR181" i="4"/>
  <c r="AQ183" i="4"/>
  <c r="AR183" i="4"/>
  <c r="AQ185" i="4"/>
  <c r="AR185" i="4"/>
  <c r="AQ187" i="4"/>
  <c r="AR187" i="4"/>
  <c r="AQ189" i="4"/>
  <c r="AR189" i="4"/>
  <c r="AQ191" i="4"/>
  <c r="AR191" i="4"/>
  <c r="AQ193" i="4"/>
  <c r="AR193" i="4"/>
  <c r="AQ333" i="4"/>
  <c r="AR333" i="4"/>
  <c r="AQ339" i="4"/>
  <c r="AR339" i="4"/>
  <c r="AQ338" i="4"/>
  <c r="AR338" i="4"/>
  <c r="AQ337" i="4"/>
  <c r="AR337" i="4"/>
  <c r="AO212" i="4"/>
  <c r="I7" i="2"/>
  <c r="I11" i="2"/>
  <c r="R35" i="2"/>
  <c r="L40" i="2"/>
  <c r="H42" i="2"/>
  <c r="J5" i="3"/>
  <c r="L11" i="2"/>
  <c r="P15" i="2"/>
  <c r="Q21" i="2"/>
  <c r="L23" i="2"/>
  <c r="I25" i="2"/>
  <c r="Q29" i="2"/>
  <c r="Q33" i="2"/>
  <c r="J35" i="2"/>
  <c r="Q42" i="2"/>
  <c r="I4" i="3"/>
  <c r="L4" i="3"/>
  <c r="L13" i="2"/>
  <c r="H15" i="2"/>
  <c r="H21" i="2"/>
  <c r="I29" i="2"/>
  <c r="P34" i="2"/>
  <c r="K35" i="2"/>
  <c r="AQ5" i="4"/>
  <c r="AQ7" i="4"/>
  <c r="AQ9" i="4"/>
  <c r="AQ11" i="4"/>
  <c r="AQ13" i="4"/>
  <c r="AQ15" i="4"/>
  <c r="AQ4" i="4"/>
  <c r="AQ6" i="4"/>
  <c r="AQ8" i="4"/>
  <c r="AQ10" i="4"/>
  <c r="AQ12" i="4"/>
  <c r="AQ14" i="4"/>
  <c r="AQ16" i="4"/>
  <c r="AQ20" i="4"/>
  <c r="AQ22" i="4"/>
  <c r="AQ24" i="4"/>
  <c r="AQ51" i="4"/>
  <c r="I61" i="4"/>
  <c r="AM330" i="4"/>
  <c r="AQ35" i="4"/>
  <c r="AQ17" i="4"/>
  <c r="AQ19" i="4"/>
  <c r="AQ21" i="4"/>
  <c r="AQ25" i="4"/>
  <c r="AQ42" i="4"/>
  <c r="AQ66" i="4"/>
  <c r="AM329" i="4"/>
  <c r="N18" i="4"/>
  <c r="AQ18" i="4"/>
  <c r="M34" i="4"/>
  <c r="AQ34" i="4"/>
  <c r="J23" i="4"/>
  <c r="AQ23" i="4"/>
  <c r="AK333" i="4"/>
  <c r="H86" i="4"/>
  <c r="I130" i="4"/>
  <c r="N170" i="4"/>
  <c r="L182" i="4"/>
  <c r="J134" i="4"/>
  <c r="N158" i="4"/>
  <c r="AL179" i="4"/>
  <c r="R5" i="2"/>
  <c r="Q15" i="2"/>
  <c r="P20" i="2"/>
  <c r="P30" i="2"/>
  <c r="P32" i="2"/>
  <c r="P42" i="2"/>
  <c r="R44" i="2"/>
  <c r="P14" i="2"/>
  <c r="I15" i="2"/>
  <c r="P24" i="2"/>
  <c r="L25" i="2"/>
  <c r="R31" i="2"/>
  <c r="P41" i="2"/>
  <c r="I42" i="2"/>
  <c r="L44" i="2"/>
  <c r="O5" i="3"/>
  <c r="N6" i="3"/>
  <c r="AP5" i="4"/>
  <c r="AP7" i="4"/>
  <c r="AP9" i="4"/>
  <c r="AP11" i="4"/>
  <c r="AP13" i="4"/>
  <c r="AP15" i="4"/>
  <c r="AP17" i="4"/>
  <c r="AP19" i="4"/>
  <c r="AP21" i="4"/>
  <c r="AP42" i="4"/>
  <c r="AP44" i="4"/>
  <c r="AP46" i="4"/>
  <c r="AP52" i="4"/>
  <c r="AP54" i="4"/>
  <c r="AP56" i="4"/>
  <c r="AO58" i="4"/>
  <c r="AP60" i="4"/>
  <c r="AP62" i="4"/>
  <c r="AP78" i="4"/>
  <c r="AP126" i="4"/>
  <c r="AP142" i="4"/>
  <c r="L7" i="2"/>
  <c r="P11" i="2"/>
  <c r="H11" i="2"/>
  <c r="P13" i="2"/>
  <c r="R23" i="2"/>
  <c r="R27" i="2"/>
  <c r="N35" i="2"/>
  <c r="P40" i="2"/>
  <c r="P47" i="2"/>
  <c r="P49" i="2"/>
  <c r="M5" i="2"/>
  <c r="M27" i="2"/>
  <c r="M31" i="2"/>
  <c r="M48" i="2"/>
  <c r="H5" i="2"/>
  <c r="M13" i="2"/>
  <c r="G8" i="2"/>
  <c r="I5" i="2"/>
  <c r="Q5" i="2"/>
  <c r="R7" i="2"/>
  <c r="M7" i="2"/>
  <c r="H13" i="2"/>
  <c r="L15" i="2"/>
  <c r="H23" i="2"/>
  <c r="P23" i="2"/>
  <c r="R25" i="2"/>
  <c r="M25" i="2"/>
  <c r="I27" i="2"/>
  <c r="Q27" i="2"/>
  <c r="R29" i="2"/>
  <c r="M29" i="2"/>
  <c r="I31" i="2"/>
  <c r="Q31" i="2"/>
  <c r="R33" i="2"/>
  <c r="M33" i="2"/>
  <c r="H40" i="2"/>
  <c r="H44" i="2"/>
  <c r="P44" i="2"/>
  <c r="R46" i="2"/>
  <c r="M46" i="2"/>
  <c r="I48" i="2"/>
  <c r="Q48" i="2"/>
  <c r="F60" i="2"/>
  <c r="H4" i="3"/>
  <c r="N5" i="3"/>
  <c r="K6" i="3"/>
  <c r="G7" i="3"/>
  <c r="J56" i="2"/>
  <c r="P5" i="2"/>
  <c r="R13" i="2"/>
  <c r="M23" i="2"/>
  <c r="H27" i="2"/>
  <c r="P27" i="2"/>
  <c r="H31" i="2"/>
  <c r="P31" i="2"/>
  <c r="L33" i="2"/>
  <c r="R40" i="2"/>
  <c r="M40" i="2"/>
  <c r="M44" i="2"/>
  <c r="H48" i="2"/>
  <c r="P48" i="2"/>
  <c r="M4" i="3"/>
  <c r="J6" i="3"/>
  <c r="F14" i="3"/>
  <c r="Y11" i="3"/>
  <c r="F243" i="1"/>
  <c r="F313" i="1" s="1"/>
  <c r="L5" i="2"/>
  <c r="H7" i="2"/>
  <c r="P7" i="2"/>
  <c r="R11" i="2"/>
  <c r="M11" i="2"/>
  <c r="P12" i="2"/>
  <c r="I13" i="2"/>
  <c r="Q13" i="2"/>
  <c r="R15" i="2"/>
  <c r="M15" i="2"/>
  <c r="R21" i="2"/>
  <c r="M21" i="2"/>
  <c r="P22" i="2"/>
  <c r="I23" i="2"/>
  <c r="Q23" i="2"/>
  <c r="H25" i="2"/>
  <c r="P25" i="2"/>
  <c r="L27" i="2"/>
  <c r="H29" i="2"/>
  <c r="P29" i="2"/>
  <c r="L31" i="2"/>
  <c r="H33" i="2"/>
  <c r="P33" i="2"/>
  <c r="P35" i="2"/>
  <c r="O35" i="2"/>
  <c r="P39" i="2"/>
  <c r="I40" i="2"/>
  <c r="Q40" i="2"/>
  <c r="R42" i="2"/>
  <c r="M42" i="2"/>
  <c r="P43" i="2"/>
  <c r="P50" i="2" s="1"/>
  <c r="I44" i="2"/>
  <c r="Q44" i="2"/>
  <c r="H46" i="2"/>
  <c r="P46" i="2"/>
  <c r="L48" i="2"/>
  <c r="I5" i="3"/>
  <c r="AO337" i="4"/>
  <c r="AP16" i="4"/>
  <c r="AB330" i="4"/>
  <c r="AO28" i="4"/>
  <c r="AP30" i="4"/>
  <c r="AO32" i="4"/>
  <c r="AP328" i="4"/>
  <c r="AP27" i="4"/>
  <c r="AO198" i="4"/>
  <c r="AP202" i="4"/>
  <c r="AO206" i="4"/>
  <c r="AO210" i="4"/>
  <c r="AP158" i="4"/>
  <c r="AO54" i="4"/>
  <c r="AP197" i="4"/>
  <c r="AP201" i="4"/>
  <c r="AP209" i="4"/>
  <c r="AP58" i="4"/>
  <c r="AP338" i="4"/>
  <c r="AP25" i="4"/>
  <c r="AP190" i="4"/>
  <c r="AP35" i="4"/>
  <c r="AO338" i="4"/>
  <c r="AP337" i="4"/>
  <c r="AP32" i="4"/>
  <c r="AP29" i="4"/>
  <c r="AP31" i="4"/>
  <c r="AP33" i="4"/>
  <c r="AP94" i="4"/>
  <c r="AO44" i="4"/>
  <c r="AO62" i="4"/>
  <c r="AO329" i="4"/>
  <c r="AO333" i="4"/>
  <c r="AO339" i="4"/>
  <c r="AP330" i="4"/>
  <c r="AO34" i="4"/>
  <c r="AO4" i="4"/>
  <c r="AP6" i="4"/>
  <c r="AO8" i="4"/>
  <c r="AP10" i="4"/>
  <c r="AO12" i="4"/>
  <c r="AP14" i="4"/>
  <c r="AO16" i="4"/>
  <c r="AO20" i="4"/>
  <c r="AP22" i="4"/>
  <c r="AO24" i="4"/>
  <c r="AO43" i="4"/>
  <c r="AP45" i="4"/>
  <c r="AO47" i="4"/>
  <c r="AP51" i="4"/>
  <c r="AO53" i="4"/>
  <c r="AP55" i="4"/>
  <c r="AO57" i="4"/>
  <c r="AP59" i="4"/>
  <c r="AP67" i="4"/>
  <c r="AP69" i="4"/>
  <c r="AP71" i="4"/>
  <c r="AP73" i="4"/>
  <c r="AP75" i="4"/>
  <c r="AP77" i="4"/>
  <c r="AP79" i="4"/>
  <c r="AP81" i="4"/>
  <c r="AP83" i="4"/>
  <c r="AP85" i="4"/>
  <c r="AP87" i="4"/>
  <c r="AP89" i="4"/>
  <c r="AP91" i="4"/>
  <c r="AP93" i="4"/>
  <c r="AO95" i="4"/>
  <c r="AP97" i="4"/>
  <c r="AO99" i="4"/>
  <c r="AP101" i="4"/>
  <c r="AO103" i="4"/>
  <c r="AP105" i="4"/>
  <c r="AP109" i="4"/>
  <c r="AP111" i="4"/>
  <c r="AP113" i="4"/>
  <c r="AP115" i="4"/>
  <c r="AP117" i="4"/>
  <c r="AP119" i="4"/>
  <c r="AP121" i="4"/>
  <c r="AP123" i="4"/>
  <c r="AP125" i="4"/>
  <c r="AP127" i="4"/>
  <c r="AO129" i="4"/>
  <c r="AP131" i="4"/>
  <c r="AP133" i="4"/>
  <c r="AO135" i="4"/>
  <c r="AO137" i="4"/>
  <c r="AP139" i="4"/>
  <c r="AP147" i="4"/>
  <c r="AP149" i="4"/>
  <c r="AP153" i="4"/>
  <c r="AP155" i="4"/>
  <c r="AP159" i="4"/>
  <c r="AO18" i="4"/>
  <c r="AO330" i="4"/>
  <c r="AP339" i="4"/>
  <c r="AP333" i="4"/>
  <c r="AP329" i="4"/>
  <c r="AP163" i="4"/>
  <c r="AP165" i="4"/>
  <c r="AP167" i="4"/>
  <c r="AP171" i="4"/>
  <c r="AP173" i="4"/>
  <c r="AP175" i="4"/>
  <c r="AP177" i="4"/>
  <c r="AP181" i="4"/>
  <c r="AP185" i="4"/>
  <c r="AP193" i="4"/>
  <c r="AO6" i="4"/>
  <c r="AO22" i="4"/>
  <c r="AO45" i="4"/>
  <c r="AO51" i="4"/>
  <c r="AO55" i="4"/>
  <c r="AO59" i="4"/>
  <c r="AP206" i="4"/>
  <c r="AP61" i="4"/>
  <c r="AP57" i="4"/>
  <c r="AP53" i="4"/>
  <c r="AP47" i="4"/>
  <c r="AP43" i="4"/>
  <c r="AP28" i="4"/>
  <c r="AP12" i="4"/>
  <c r="AO10" i="4"/>
  <c r="AO42" i="4"/>
  <c r="AO46" i="4"/>
  <c r="AO52" i="4"/>
  <c r="AO56" i="4"/>
  <c r="AO60" i="4"/>
  <c r="AO209" i="4"/>
  <c r="AP24" i="4"/>
  <c r="AP8" i="4"/>
  <c r="AP66" i="4"/>
  <c r="AP68" i="4"/>
  <c r="AP70" i="4"/>
  <c r="AP72" i="4"/>
  <c r="AP74" i="4"/>
  <c r="AP76" i="4"/>
  <c r="AO78" i="4"/>
  <c r="AP80" i="4"/>
  <c r="AP82" i="4"/>
  <c r="AP84" i="4"/>
  <c r="AP88" i="4"/>
  <c r="AP90" i="4"/>
  <c r="AP92" i="4"/>
  <c r="AO94" i="4"/>
  <c r="AP96" i="4"/>
  <c r="AP98" i="4"/>
  <c r="AP100" i="4"/>
  <c r="AP102" i="4"/>
  <c r="AP104" i="4"/>
  <c r="AP106" i="4"/>
  <c r="AP108" i="4"/>
  <c r="AO110" i="4"/>
  <c r="AP112" i="4"/>
  <c r="AP114" i="4"/>
  <c r="AP116" i="4"/>
  <c r="AP118" i="4"/>
  <c r="AP120" i="4"/>
  <c r="AP122" i="4"/>
  <c r="AP124" i="4"/>
  <c r="AO126" i="4"/>
  <c r="AP128" i="4"/>
  <c r="AP136" i="4"/>
  <c r="AP138" i="4"/>
  <c r="AP140" i="4"/>
  <c r="AO142" i="4"/>
  <c r="AP144" i="4"/>
  <c r="AP146" i="4"/>
  <c r="AP148" i="4"/>
  <c r="AP150" i="4"/>
  <c r="AP152" i="4"/>
  <c r="AP154" i="4"/>
  <c r="AP160" i="4"/>
  <c r="AP162" i="4"/>
  <c r="AP166" i="4"/>
  <c r="AP168" i="4"/>
  <c r="AP172" i="4"/>
  <c r="AO174" i="4"/>
  <c r="AP178" i="4"/>
  <c r="AP186" i="4"/>
  <c r="AO190" i="4"/>
  <c r="AO194" i="4"/>
  <c r="AO14" i="4"/>
  <c r="AO30" i="4"/>
  <c r="AO61" i="4"/>
  <c r="AP174" i="4"/>
  <c r="AP110" i="4"/>
  <c r="AP20" i="4"/>
  <c r="L107" i="4"/>
  <c r="AP107" i="4"/>
  <c r="M143" i="4"/>
  <c r="AP143" i="4"/>
  <c r="M145" i="4"/>
  <c r="AP145" i="4"/>
  <c r="L157" i="4"/>
  <c r="AP157" i="4"/>
  <c r="H161" i="4"/>
  <c r="AP161" i="4"/>
  <c r="N169" i="4"/>
  <c r="AP169" i="4"/>
  <c r="AP179" i="4"/>
  <c r="AO179" i="4"/>
  <c r="AP183" i="4"/>
  <c r="AO183" i="4"/>
  <c r="AP187" i="4"/>
  <c r="AO187" i="4"/>
  <c r="AP191" i="4"/>
  <c r="AO191" i="4"/>
  <c r="AO69" i="4"/>
  <c r="AO77" i="4"/>
  <c r="AO89" i="4"/>
  <c r="AO101" i="4"/>
  <c r="AO117" i="4"/>
  <c r="AO149" i="4"/>
  <c r="AO161" i="4"/>
  <c r="AO173" i="4"/>
  <c r="AP199" i="4"/>
  <c r="AO199" i="4"/>
  <c r="AP203" i="4"/>
  <c r="AO203" i="4"/>
  <c r="J205" i="4"/>
  <c r="AP205" i="4"/>
  <c r="AP207" i="4"/>
  <c r="AO207" i="4"/>
  <c r="AP211" i="4"/>
  <c r="AO211" i="4"/>
  <c r="AO66" i="4"/>
  <c r="AO70" i="4"/>
  <c r="AO74" i="4"/>
  <c r="AO82" i="4"/>
  <c r="AO86" i="4"/>
  <c r="AO90" i="4"/>
  <c r="AO98" i="4"/>
  <c r="AO102" i="4"/>
  <c r="AO106" i="4"/>
  <c r="AO114" i="4"/>
  <c r="AO118" i="4"/>
  <c r="AO122" i="4"/>
  <c r="AO130" i="4"/>
  <c r="AO134" i="4"/>
  <c r="AO138" i="4"/>
  <c r="AO146" i="4"/>
  <c r="AO150" i="4"/>
  <c r="AO154" i="4"/>
  <c r="AO158" i="4"/>
  <c r="AO162" i="4"/>
  <c r="AO166" i="4"/>
  <c r="AO170" i="4"/>
  <c r="AO178" i="4"/>
  <c r="AO186" i="4"/>
  <c r="AO197" i="4"/>
  <c r="AP170" i="4"/>
  <c r="M137" i="4"/>
  <c r="AP137" i="4"/>
  <c r="M141" i="4"/>
  <c r="AP141" i="4"/>
  <c r="H151" i="4"/>
  <c r="AP151" i="4"/>
  <c r="H189" i="4"/>
  <c r="AP189" i="4"/>
  <c r="AO73" i="4"/>
  <c r="AO85" i="4"/>
  <c r="AO93" i="4"/>
  <c r="AO105" i="4"/>
  <c r="AO113" i="4"/>
  <c r="AO125" i="4"/>
  <c r="AO133" i="4"/>
  <c r="AO145" i="4"/>
  <c r="AO157" i="4"/>
  <c r="AO169" i="4"/>
  <c r="AO177" i="4"/>
  <c r="AO193" i="4"/>
  <c r="L132" i="4"/>
  <c r="AP132" i="4"/>
  <c r="I156" i="4"/>
  <c r="AP156" i="4"/>
  <c r="J164" i="4"/>
  <c r="AP164" i="4"/>
  <c r="M176" i="4"/>
  <c r="AP176" i="4"/>
  <c r="AO180" i="4"/>
  <c r="AP180" i="4"/>
  <c r="I184" i="4"/>
  <c r="AO184" i="4"/>
  <c r="AP184" i="4"/>
  <c r="AO188" i="4"/>
  <c r="AP188" i="4"/>
  <c r="AO192" i="4"/>
  <c r="AP192" i="4"/>
  <c r="AO67" i="4"/>
  <c r="AO71" i="4"/>
  <c r="AO75" i="4"/>
  <c r="AO79" i="4"/>
  <c r="AO83" i="4"/>
  <c r="AO87" i="4"/>
  <c r="AO91" i="4"/>
  <c r="AO107" i="4"/>
  <c r="AO111" i="4"/>
  <c r="AO115" i="4"/>
  <c r="AO119" i="4"/>
  <c r="AO123" i="4"/>
  <c r="AO127" i="4"/>
  <c r="AO131" i="4"/>
  <c r="AO139" i="4"/>
  <c r="AO143" i="4"/>
  <c r="AO147" i="4"/>
  <c r="AO151" i="4"/>
  <c r="AO155" i="4"/>
  <c r="AO159" i="4"/>
  <c r="AO163" i="4"/>
  <c r="AO167" i="4"/>
  <c r="AO171" i="4"/>
  <c r="AO175" i="4"/>
  <c r="AO181" i="4"/>
  <c r="AO189" i="4"/>
  <c r="AO201" i="4"/>
  <c r="AP198" i="4"/>
  <c r="AP182" i="4"/>
  <c r="AP134" i="4"/>
  <c r="AP86" i="4"/>
  <c r="L95" i="4"/>
  <c r="AP95" i="4"/>
  <c r="L99" i="4"/>
  <c r="AP99" i="4"/>
  <c r="L103" i="4"/>
  <c r="AP103" i="4"/>
  <c r="L129" i="4"/>
  <c r="AP129" i="4"/>
  <c r="N135" i="4"/>
  <c r="AP135" i="4"/>
  <c r="AO81" i="4"/>
  <c r="AO97" i="4"/>
  <c r="AO109" i="4"/>
  <c r="AO121" i="4"/>
  <c r="AO141" i="4"/>
  <c r="AO153" i="4"/>
  <c r="AO165" i="4"/>
  <c r="AO185" i="4"/>
  <c r="AO196" i="4"/>
  <c r="AP196" i="4"/>
  <c r="M200" i="4"/>
  <c r="AO200" i="4"/>
  <c r="AP200" i="4"/>
  <c r="M202" i="4"/>
  <c r="AO202" i="4"/>
  <c r="AO204" i="4"/>
  <c r="AP204" i="4"/>
  <c r="AO208" i="4"/>
  <c r="AP208" i="4"/>
  <c r="M212" i="4"/>
  <c r="AP212" i="4"/>
  <c r="AO68" i="4"/>
  <c r="AO72" i="4"/>
  <c r="AO76" i="4"/>
  <c r="AO80" i="4"/>
  <c r="AO84" i="4"/>
  <c r="AO88" i="4"/>
  <c r="AO92" i="4"/>
  <c r="AO96" i="4"/>
  <c r="AO100" i="4"/>
  <c r="AO104" i="4"/>
  <c r="AO108" i="4"/>
  <c r="AO112" i="4"/>
  <c r="AO116" i="4"/>
  <c r="AO120" i="4"/>
  <c r="AO124" i="4"/>
  <c r="AO128" i="4"/>
  <c r="AO132" i="4"/>
  <c r="AO136" i="4"/>
  <c r="AO140" i="4"/>
  <c r="AO144" i="4"/>
  <c r="AO148" i="4"/>
  <c r="AO152" i="4"/>
  <c r="AO156" i="4"/>
  <c r="AO160" i="4"/>
  <c r="AO164" i="4"/>
  <c r="AO168" i="4"/>
  <c r="AO172" i="4"/>
  <c r="AO176" i="4"/>
  <c r="AO182" i="4"/>
  <c r="AO205" i="4"/>
  <c r="AP210" i="4"/>
  <c r="AP194" i="4"/>
  <c r="AP130" i="4"/>
  <c r="AP34" i="4"/>
  <c r="AP18" i="4"/>
  <c r="AL35" i="4"/>
  <c r="AO7" i="4"/>
  <c r="AO11" i="4"/>
  <c r="AO15" i="4"/>
  <c r="AO19" i="4"/>
  <c r="AO23" i="4"/>
  <c r="AO27" i="4"/>
  <c r="AO31" i="4"/>
  <c r="AO35" i="4"/>
  <c r="AP23" i="4"/>
  <c r="AO5" i="4"/>
  <c r="AO9" i="4"/>
  <c r="AO13" i="4"/>
  <c r="AO17" i="4"/>
  <c r="AO21" i="4"/>
  <c r="AO25" i="4"/>
  <c r="AO29" i="4"/>
  <c r="AO33" i="4"/>
  <c r="U330" i="4"/>
  <c r="U329" i="4"/>
  <c r="Y329" i="4"/>
  <c r="AC329" i="4"/>
  <c r="AG329" i="4"/>
  <c r="V330" i="4"/>
  <c r="AM45" i="4"/>
  <c r="AM47" i="4"/>
  <c r="AM55" i="4"/>
  <c r="T329" i="4"/>
  <c r="Z329" i="4"/>
  <c r="AL329" i="4"/>
  <c r="Z330" i="4"/>
  <c r="AH34" i="4"/>
  <c r="X329" i="4"/>
  <c r="AD329" i="4"/>
  <c r="Z153" i="4"/>
  <c r="V163" i="4"/>
  <c r="X330" i="4"/>
  <c r="AC330" i="4"/>
  <c r="AJ19" i="4"/>
  <c r="AJ21" i="4"/>
  <c r="AM56" i="4"/>
  <c r="T330" i="4"/>
  <c r="Y330" i="4"/>
  <c r="AD330" i="4"/>
  <c r="AG330" i="4"/>
  <c r="AF330" i="4"/>
  <c r="AM87" i="4"/>
  <c r="AB89" i="4"/>
  <c r="AM91" i="4"/>
  <c r="U131" i="4"/>
  <c r="AC133" i="4"/>
  <c r="AJ139" i="4"/>
  <c r="T147" i="4"/>
  <c r="AC149" i="4"/>
  <c r="AJ329" i="4"/>
  <c r="AG138" i="4"/>
  <c r="AG148" i="4"/>
  <c r="AJ160" i="4"/>
  <c r="AM180" i="4"/>
  <c r="AJ186" i="4"/>
  <c r="AL211" i="4"/>
  <c r="AB81" i="4"/>
  <c r="AM83" i="4"/>
  <c r="AF142" i="4"/>
  <c r="AM207" i="4"/>
  <c r="AJ62" i="4"/>
  <c r="AL66" i="4"/>
  <c r="AK68" i="4"/>
  <c r="AM70" i="4"/>
  <c r="P80" i="4"/>
  <c r="AJ82" i="4"/>
  <c r="AG99" i="4"/>
  <c r="AG107" i="4"/>
  <c r="AF127" i="4"/>
  <c r="P155" i="4"/>
  <c r="H131" i="4"/>
  <c r="N143" i="4"/>
  <c r="AK164" i="4"/>
  <c r="AI192" i="4"/>
  <c r="U33" i="4"/>
  <c r="I80" i="4"/>
  <c r="AJ86" i="4"/>
  <c r="X95" i="4"/>
  <c r="AC128" i="4"/>
  <c r="AD133" i="4"/>
  <c r="J138" i="4"/>
  <c r="Y147" i="4"/>
  <c r="AF196" i="4"/>
  <c r="K302" i="4"/>
  <c r="AJ330" i="4"/>
  <c r="AF73" i="4"/>
  <c r="AJ77" i="4"/>
  <c r="AK88" i="4"/>
  <c r="AC92" i="4"/>
  <c r="X103" i="4"/>
  <c r="I135" i="4"/>
  <c r="AK144" i="4"/>
  <c r="AG146" i="4"/>
  <c r="J151" i="4"/>
  <c r="AK160" i="4"/>
  <c r="AK179" i="4"/>
  <c r="T196" i="4"/>
  <c r="I263" i="4"/>
  <c r="H264" i="4"/>
  <c r="V329" i="4"/>
  <c r="AB329" i="4"/>
  <c r="AH329" i="4"/>
  <c r="AG56" i="4"/>
  <c r="AM58" i="4"/>
  <c r="H77" i="4"/>
  <c r="L81" i="4"/>
  <c r="H82" i="4"/>
  <c r="T83" i="4"/>
  <c r="T85" i="4"/>
  <c r="I88" i="4"/>
  <c r="L89" i="4"/>
  <c r="AG95" i="4"/>
  <c r="X97" i="4"/>
  <c r="AG103" i="4"/>
  <c r="X105" i="4"/>
  <c r="AK130" i="4"/>
  <c r="I149" i="4"/>
  <c r="N151" i="4"/>
  <c r="AG155" i="4"/>
  <c r="R156" i="4"/>
  <c r="Z157" i="4"/>
  <c r="U161" i="4"/>
  <c r="P165" i="4"/>
  <c r="AC175" i="4"/>
  <c r="M182" i="4"/>
  <c r="AK185" i="4"/>
  <c r="AC200" i="4"/>
  <c r="Q204" i="4"/>
  <c r="AI207" i="4"/>
  <c r="AD209" i="4"/>
  <c r="H282" i="4"/>
  <c r="AH330" i="4"/>
  <c r="P77" i="4"/>
  <c r="P82" i="4"/>
  <c r="AJ93" i="4"/>
  <c r="X99" i="4"/>
  <c r="X107" i="4"/>
  <c r="AJ141" i="4"/>
  <c r="R149" i="4"/>
  <c r="U162" i="4"/>
  <c r="AL201" i="4"/>
  <c r="R17" i="4"/>
  <c r="J17" i="4"/>
  <c r="AF77" i="4"/>
  <c r="AM79" i="4"/>
  <c r="L93" i="4"/>
  <c r="X101" i="4"/>
  <c r="AE109" i="4"/>
  <c r="AJ111" i="4"/>
  <c r="AJ113" i="4"/>
  <c r="AJ115" i="4"/>
  <c r="AJ117" i="4"/>
  <c r="AJ119" i="4"/>
  <c r="AJ121" i="4"/>
  <c r="AJ123" i="4"/>
  <c r="AJ125" i="4"/>
  <c r="AD130" i="4"/>
  <c r="I133" i="4"/>
  <c r="J135" i="4"/>
  <c r="J147" i="4"/>
  <c r="AK155" i="4"/>
  <c r="Y156" i="4"/>
  <c r="V157" i="4"/>
  <c r="AF162" i="4"/>
  <c r="AG166" i="4"/>
  <c r="AI168" i="4"/>
  <c r="AG177" i="4"/>
  <c r="AF183" i="4"/>
  <c r="Y184" i="4"/>
  <c r="AG188" i="4"/>
  <c r="AI197" i="4"/>
  <c r="K201" i="4"/>
  <c r="AK203" i="4"/>
  <c r="AL205" i="4"/>
  <c r="T314" i="4"/>
  <c r="R326" i="4"/>
  <c r="AF329" i="4"/>
  <c r="AK329" i="4"/>
  <c r="AG105" i="4"/>
  <c r="AG72" i="4"/>
  <c r="H73" i="4"/>
  <c r="AB73" i="4"/>
  <c r="AG80" i="4"/>
  <c r="AF82" i="4"/>
  <c r="L85" i="4"/>
  <c r="P86" i="4"/>
  <c r="I91" i="4"/>
  <c r="AG93" i="4"/>
  <c r="L97" i="4"/>
  <c r="AJ97" i="4"/>
  <c r="L101" i="4"/>
  <c r="AJ101" i="4"/>
  <c r="L105" i="4"/>
  <c r="AJ105" i="4"/>
  <c r="AK127" i="4"/>
  <c r="AH128" i="4"/>
  <c r="M130" i="4"/>
  <c r="AH130" i="4"/>
  <c r="N131" i="4"/>
  <c r="J133" i="4"/>
  <c r="AH133" i="4"/>
  <c r="AL134" i="4"/>
  <c r="L138" i="4"/>
  <c r="I139" i="4"/>
  <c r="AC139" i="4"/>
  <c r="U142" i="4"/>
  <c r="H145" i="4"/>
  <c r="J146" i="4"/>
  <c r="N147" i="4"/>
  <c r="AD147" i="4"/>
  <c r="L148" i="4"/>
  <c r="H158" i="4"/>
  <c r="AG159" i="4"/>
  <c r="H166" i="4"/>
  <c r="AL166" i="4"/>
  <c r="S169" i="4"/>
  <c r="AB178" i="4"/>
  <c r="L180" i="4"/>
  <c r="N192" i="4"/>
  <c r="S201" i="4"/>
  <c r="N203" i="4"/>
  <c r="M204" i="4"/>
  <c r="K205" i="4"/>
  <c r="P209" i="4"/>
  <c r="AK330" i="4"/>
  <c r="X73" i="4"/>
  <c r="AG97" i="4"/>
  <c r="AG101" i="4"/>
  <c r="T139" i="4"/>
  <c r="AC166" i="4"/>
  <c r="T72" i="4"/>
  <c r="L73" i="4"/>
  <c r="AG73" i="4"/>
  <c r="AJ84" i="4"/>
  <c r="AB85" i="4"/>
  <c r="AF86" i="4"/>
  <c r="AC88" i="4"/>
  <c r="AM89" i="4"/>
  <c r="AC90" i="4"/>
  <c r="T91" i="4"/>
  <c r="P97" i="4"/>
  <c r="P101" i="4"/>
  <c r="P105" i="4"/>
  <c r="J127" i="4"/>
  <c r="H128" i="4"/>
  <c r="AG129" i="4"/>
  <c r="T130" i="4"/>
  <c r="AG132" i="4"/>
  <c r="R133" i="4"/>
  <c r="Z138" i="4"/>
  <c r="J139" i="4"/>
  <c r="AD139" i="4"/>
  <c r="Q142" i="4"/>
  <c r="H143" i="4"/>
  <c r="N145" i="4"/>
  <c r="V146" i="4"/>
  <c r="H147" i="4"/>
  <c r="R147" i="4"/>
  <c r="AJ147" i="4"/>
  <c r="AD149" i="4"/>
  <c r="R151" i="4"/>
  <c r="T151" i="4"/>
  <c r="AG157" i="4"/>
  <c r="M158" i="4"/>
  <c r="P159" i="4"/>
  <c r="I160" i="4"/>
  <c r="M162" i="4"/>
  <c r="H164" i="4"/>
  <c r="AB165" i="4"/>
  <c r="N166" i="4"/>
  <c r="R168" i="4"/>
  <c r="AJ172" i="4"/>
  <c r="AF174" i="4"/>
  <c r="I178" i="4"/>
  <c r="AB180" i="4"/>
  <c r="T186" i="4"/>
  <c r="AD201" i="4"/>
  <c r="AE203" i="4"/>
  <c r="AG204" i="4"/>
  <c r="S205" i="4"/>
  <c r="AL209" i="4"/>
  <c r="S325" i="4"/>
  <c r="AL330" i="4"/>
  <c r="AJ20" i="4"/>
  <c r="AJ22" i="4"/>
  <c r="AM42" i="4"/>
  <c r="AM44" i="4"/>
  <c r="AM52" i="4"/>
  <c r="AB71" i="4"/>
  <c r="Q73" i="4"/>
  <c r="AG78" i="4"/>
  <c r="AF91" i="4"/>
  <c r="X130" i="4"/>
  <c r="AC131" i="4"/>
  <c r="T133" i="4"/>
  <c r="R139" i="4"/>
  <c r="AK146" i="4"/>
  <c r="I147" i="4"/>
  <c r="AJ158" i="4"/>
  <c r="AK159" i="4"/>
  <c r="U160" i="4"/>
  <c r="U166" i="4"/>
  <c r="AJ176" i="4"/>
  <c r="Y178" i="4"/>
  <c r="AB184" i="4"/>
  <c r="AB189" i="4"/>
  <c r="O199" i="4"/>
  <c r="Q312" i="4"/>
  <c r="Q316" i="4"/>
  <c r="Q320" i="4"/>
  <c r="AK327" i="4"/>
  <c r="S34" i="4"/>
  <c r="X84" i="4"/>
  <c r="Z152" i="4"/>
  <c r="Q152" i="4"/>
  <c r="P152" i="4"/>
  <c r="K272" i="4"/>
  <c r="H272" i="4"/>
  <c r="AJ4" i="4"/>
  <c r="AJ16" i="4"/>
  <c r="J22" i="4"/>
  <c r="AJ23" i="4"/>
  <c r="AK24" i="4"/>
  <c r="AM29" i="4"/>
  <c r="AK31" i="4"/>
  <c r="AM33" i="4"/>
  <c r="AJ34" i="4"/>
  <c r="AD34" i="4"/>
  <c r="U46" i="4"/>
  <c r="AA50" i="4"/>
  <c r="AN50" i="4"/>
  <c r="Q52" i="4"/>
  <c r="AG58" i="4"/>
  <c r="AM60" i="4"/>
  <c r="AN65" i="4"/>
  <c r="H71" i="4"/>
  <c r="AG71" i="4"/>
  <c r="H72" i="4"/>
  <c r="AB72" i="4"/>
  <c r="P73" i="4"/>
  <c r="Y73" i="4"/>
  <c r="AJ73" i="4"/>
  <c r="Y75" i="4"/>
  <c r="X77" i="4"/>
  <c r="L78" i="4"/>
  <c r="L79" i="4"/>
  <c r="AM81" i="4"/>
  <c r="AJ81" i="4"/>
  <c r="I82" i="4"/>
  <c r="AG82" i="4"/>
  <c r="AB83" i="4"/>
  <c r="H84" i="4"/>
  <c r="AF84" i="4"/>
  <c r="X86" i="4"/>
  <c r="L87" i="4"/>
  <c r="P88" i="4"/>
  <c r="Y88" i="4"/>
  <c r="Q89" i="4"/>
  <c r="AG89" i="4"/>
  <c r="L91" i="4"/>
  <c r="X91" i="4"/>
  <c r="AG91" i="4"/>
  <c r="P93" i="4"/>
  <c r="AF95" i="4"/>
  <c r="T95" i="4"/>
  <c r="I95" i="4"/>
  <c r="AB95" i="4"/>
  <c r="Q95" i="4"/>
  <c r="H95" i="4"/>
  <c r="Y95" i="4"/>
  <c r="AF99" i="4"/>
  <c r="T99" i="4"/>
  <c r="I99" i="4"/>
  <c r="AB99" i="4"/>
  <c r="Q99" i="4"/>
  <c r="H99" i="4"/>
  <c r="Y99" i="4"/>
  <c r="AF103" i="4"/>
  <c r="T103" i="4"/>
  <c r="I103" i="4"/>
  <c r="AB103" i="4"/>
  <c r="Q103" i="4"/>
  <c r="H103" i="4"/>
  <c r="Y103" i="4"/>
  <c r="AF107" i="4"/>
  <c r="T107" i="4"/>
  <c r="I107" i="4"/>
  <c r="AB107" i="4"/>
  <c r="Q107" i="4"/>
  <c r="H107" i="4"/>
  <c r="Y107" i="4"/>
  <c r="AJ131" i="4"/>
  <c r="U132" i="4"/>
  <c r="Q134" i="4"/>
  <c r="Y137" i="4"/>
  <c r="J137" i="4"/>
  <c r="R137" i="4"/>
  <c r="I137" i="4"/>
  <c r="N137" i="4"/>
  <c r="H137" i="4"/>
  <c r="AK138" i="4"/>
  <c r="V138" i="4"/>
  <c r="AH141" i="4"/>
  <c r="T141" i="4"/>
  <c r="J141" i="4"/>
  <c r="AD141" i="4"/>
  <c r="R141" i="4"/>
  <c r="I141" i="4"/>
  <c r="AC141" i="4"/>
  <c r="N141" i="4"/>
  <c r="H141" i="4"/>
  <c r="Z144" i="4"/>
  <c r="Q144" i="4"/>
  <c r="AL144" i="4"/>
  <c r="P144" i="4"/>
  <c r="N22" i="4"/>
  <c r="AG52" i="4"/>
  <c r="I71" i="4"/>
  <c r="AJ71" i="4"/>
  <c r="I72" i="4"/>
  <c r="AC72" i="4"/>
  <c r="X78" i="4"/>
  <c r="T79" i="4"/>
  <c r="AJ80" i="4"/>
  <c r="X80" i="4"/>
  <c r="AJ83" i="4"/>
  <c r="I84" i="4"/>
  <c r="AG84" i="4"/>
  <c r="T87" i="4"/>
  <c r="Q88" i="4"/>
  <c r="T89" i="4"/>
  <c r="AJ89" i="4"/>
  <c r="P91" i="4"/>
  <c r="Y91" i="4"/>
  <c r="AJ91" i="4"/>
  <c r="AF93" i="4"/>
  <c r="T93" i="4"/>
  <c r="AB93" i="4"/>
  <c r="Q93" i="4"/>
  <c r="H93" i="4"/>
  <c r="X93" i="4"/>
  <c r="R128" i="4"/>
  <c r="AC135" i="4"/>
  <c r="R135" i="4"/>
  <c r="AK140" i="4"/>
  <c r="U140" i="4"/>
  <c r="AG140" i="4"/>
  <c r="L140" i="4"/>
  <c r="AF140" i="4"/>
  <c r="J140" i="4"/>
  <c r="T71" i="4"/>
  <c r="AF72" i="4"/>
  <c r="AJ79" i="4"/>
  <c r="AJ87" i="4"/>
  <c r="K268" i="4"/>
  <c r="J268" i="4"/>
  <c r="I268" i="4"/>
  <c r="AJ5" i="4"/>
  <c r="AJ7" i="4"/>
  <c r="AJ9" i="4"/>
  <c r="AJ11" i="4"/>
  <c r="AJ13" i="4"/>
  <c r="AJ15" i="4"/>
  <c r="R22" i="4"/>
  <c r="R23" i="4"/>
  <c r="AK33" i="4"/>
  <c r="O34" i="4"/>
  <c r="AL34" i="4"/>
  <c r="Q56" i="4"/>
  <c r="Q71" i="4"/>
  <c r="Q72" i="4"/>
  <c r="AK72" i="4"/>
  <c r="I73" i="4"/>
  <c r="T73" i="4"/>
  <c r="X74" i="4"/>
  <c r="AM76" i="4"/>
  <c r="I77" i="4"/>
  <c r="Y77" i="4"/>
  <c r="AJ78" i="4"/>
  <c r="AB79" i="4"/>
  <c r="H80" i="4"/>
  <c r="AF80" i="4"/>
  <c r="T81" i="4"/>
  <c r="X82" i="4"/>
  <c r="L83" i="4"/>
  <c r="P84" i="4"/>
  <c r="AM85" i="4"/>
  <c r="AJ85" i="4"/>
  <c r="I86" i="4"/>
  <c r="AG86" i="4"/>
  <c r="AB87" i="4"/>
  <c r="H88" i="4"/>
  <c r="X88" i="4"/>
  <c r="I89" i="4"/>
  <c r="Y89" i="4"/>
  <c r="H91" i="4"/>
  <c r="Q91" i="4"/>
  <c r="AB91" i="4"/>
  <c r="I93" i="4"/>
  <c r="Y93" i="4"/>
  <c r="P95" i="4"/>
  <c r="AJ95" i="4"/>
  <c r="AF97" i="4"/>
  <c r="T97" i="4"/>
  <c r="I97" i="4"/>
  <c r="AB97" i="4"/>
  <c r="Q97" i="4"/>
  <c r="H97" i="4"/>
  <c r="Y97" i="4"/>
  <c r="P99" i="4"/>
  <c r="AJ99" i="4"/>
  <c r="AF101" i="4"/>
  <c r="T101" i="4"/>
  <c r="I101" i="4"/>
  <c r="AB101" i="4"/>
  <c r="Q101" i="4"/>
  <c r="H101" i="4"/>
  <c r="Y101" i="4"/>
  <c r="P103" i="4"/>
  <c r="AJ103" i="4"/>
  <c r="AF105" i="4"/>
  <c r="T105" i="4"/>
  <c r="I105" i="4"/>
  <c r="AB105" i="4"/>
  <c r="Q105" i="4"/>
  <c r="H105" i="4"/>
  <c r="Y105" i="4"/>
  <c r="P107" i="4"/>
  <c r="AJ107" i="4"/>
  <c r="AI109" i="4"/>
  <c r="O109" i="4"/>
  <c r="K109" i="4"/>
  <c r="U129" i="4"/>
  <c r="AF134" i="4"/>
  <c r="AC137" i="4"/>
  <c r="V140" i="4"/>
  <c r="X141" i="4"/>
  <c r="L127" i="4"/>
  <c r="AG127" i="4"/>
  <c r="I128" i="4"/>
  <c r="T128" i="4"/>
  <c r="AD128" i="4"/>
  <c r="AK129" i="4"/>
  <c r="V129" i="4"/>
  <c r="N130" i="4"/>
  <c r="Y130" i="4"/>
  <c r="AJ130" i="4"/>
  <c r="I131" i="4"/>
  <c r="P131" i="4"/>
  <c r="X131" i="4"/>
  <c r="AD131" i="4"/>
  <c r="AK132" i="4"/>
  <c r="V132" i="4"/>
  <c r="M133" i="4"/>
  <c r="X133" i="4"/>
  <c r="AJ133" i="4"/>
  <c r="U134" i="4"/>
  <c r="M135" i="4"/>
  <c r="AK136" i="4"/>
  <c r="AJ137" i="4"/>
  <c r="P138" i="4"/>
  <c r="AF138" i="4"/>
  <c r="M139" i="4"/>
  <c r="X139" i="4"/>
  <c r="AH139" i="4"/>
  <c r="AL142" i="4"/>
  <c r="I143" i="4"/>
  <c r="R143" i="4"/>
  <c r="I145" i="4"/>
  <c r="R145" i="4"/>
  <c r="L146" i="4"/>
  <c r="Z146" i="4"/>
  <c r="M154" i="4"/>
  <c r="I154" i="4"/>
  <c r="H154" i="4"/>
  <c r="T164" i="4"/>
  <c r="Y177" i="4"/>
  <c r="AF177" i="4"/>
  <c r="L177" i="4"/>
  <c r="X177" i="4"/>
  <c r="I177" i="4"/>
  <c r="Q177" i="4"/>
  <c r="H177" i="4"/>
  <c r="AC179" i="4"/>
  <c r="L179" i="4"/>
  <c r="AB179" i="4"/>
  <c r="I179" i="4"/>
  <c r="T179" i="4"/>
  <c r="H179" i="4"/>
  <c r="AM188" i="4"/>
  <c r="AB188" i="4"/>
  <c r="L188" i="4"/>
  <c r="Y188" i="4"/>
  <c r="I188" i="4"/>
  <c r="AJ188" i="4"/>
  <c r="T188" i="4"/>
  <c r="H188" i="4"/>
  <c r="R189" i="4"/>
  <c r="AC94" i="4"/>
  <c r="AC96" i="4"/>
  <c r="AC100" i="4"/>
  <c r="AC102" i="4"/>
  <c r="AC104" i="4"/>
  <c r="AC106" i="4"/>
  <c r="AM108" i="4"/>
  <c r="U127" i="4"/>
  <c r="M128" i="4"/>
  <c r="X128" i="4"/>
  <c r="J129" i="4"/>
  <c r="AF129" i="4"/>
  <c r="H130" i="4"/>
  <c r="R130" i="4"/>
  <c r="AC130" i="4"/>
  <c r="J131" i="4"/>
  <c r="R131" i="4"/>
  <c r="Y131" i="4"/>
  <c r="AH131" i="4"/>
  <c r="J132" i="4"/>
  <c r="AF132" i="4"/>
  <c r="H133" i="4"/>
  <c r="N133" i="4"/>
  <c r="H135" i="4"/>
  <c r="Z136" i="4"/>
  <c r="U138" i="4"/>
  <c r="H139" i="4"/>
  <c r="N139" i="4"/>
  <c r="Y139" i="4"/>
  <c r="J142" i="4"/>
  <c r="J143" i="4"/>
  <c r="AD143" i="4"/>
  <c r="J145" i="4"/>
  <c r="AC145" i="4"/>
  <c r="P146" i="4"/>
  <c r="AF146" i="4"/>
  <c r="AH147" i="4"/>
  <c r="AC147" i="4"/>
  <c r="M147" i="4"/>
  <c r="X147" i="4"/>
  <c r="V153" i="4"/>
  <c r="AK153" i="4"/>
  <c r="P153" i="4"/>
  <c r="AG153" i="4"/>
  <c r="L153" i="4"/>
  <c r="N154" i="4"/>
  <c r="AC162" i="4"/>
  <c r="T162" i="4"/>
  <c r="J162" i="4"/>
  <c r="AJ162" i="4"/>
  <c r="Z162" i="4"/>
  <c r="R162" i="4"/>
  <c r="I162" i="4"/>
  <c r="AH162" i="4"/>
  <c r="Y162" i="4"/>
  <c r="N162" i="4"/>
  <c r="H162" i="4"/>
  <c r="AJ164" i="4"/>
  <c r="AC164" i="4"/>
  <c r="P177" i="4"/>
  <c r="Q179" i="4"/>
  <c r="Q188" i="4"/>
  <c r="AK197" i="4"/>
  <c r="Z197" i="4"/>
  <c r="R197" i="4"/>
  <c r="J197" i="4"/>
  <c r="AH211" i="4"/>
  <c r="V211" i="4"/>
  <c r="P211" i="4"/>
  <c r="N211" i="4"/>
  <c r="K256" i="4"/>
  <c r="J256" i="4"/>
  <c r="I256" i="4"/>
  <c r="I270" i="4"/>
  <c r="L270" i="4"/>
  <c r="J270" i="4"/>
  <c r="V127" i="4"/>
  <c r="AK128" i="4"/>
  <c r="N128" i="4"/>
  <c r="Y128" i="4"/>
  <c r="AJ128" i="4"/>
  <c r="M131" i="4"/>
  <c r="T131" i="4"/>
  <c r="Z131" i="4"/>
  <c r="T143" i="4"/>
  <c r="U146" i="4"/>
  <c r="AK148" i="4"/>
  <c r="AF148" i="4"/>
  <c r="J148" i="4"/>
  <c r="V148" i="4"/>
  <c r="U148" i="4"/>
  <c r="AK163" i="4"/>
  <c r="P163" i="4"/>
  <c r="AC163" i="4"/>
  <c r="M163" i="4"/>
  <c r="AB163" i="4"/>
  <c r="H163" i="4"/>
  <c r="AG184" i="4"/>
  <c r="Q184" i="4"/>
  <c r="AM186" i="4"/>
  <c r="AG186" i="4"/>
  <c r="Q186" i="4"/>
  <c r="AB186" i="4"/>
  <c r="L186" i="4"/>
  <c r="Y186" i="4"/>
  <c r="I186" i="4"/>
  <c r="J149" i="4"/>
  <c r="T149" i="4"/>
  <c r="AH149" i="4"/>
  <c r="M151" i="4"/>
  <c r="AC151" i="4"/>
  <c r="V155" i="4"/>
  <c r="M156" i="4"/>
  <c r="AC156" i="4"/>
  <c r="P157" i="4"/>
  <c r="AK157" i="4"/>
  <c r="I158" i="4"/>
  <c r="V159" i="4"/>
  <c r="M160" i="4"/>
  <c r="Z160" i="4"/>
  <c r="V161" i="4"/>
  <c r="M164" i="4"/>
  <c r="U164" i="4"/>
  <c r="AF164" i="4"/>
  <c r="AC165" i="4"/>
  <c r="I166" i="4"/>
  <c r="P166" i="4"/>
  <c r="X166" i="4"/>
  <c r="AD166" i="4"/>
  <c r="AM166" i="4"/>
  <c r="Z168" i="4"/>
  <c r="AB176" i="4"/>
  <c r="AJ177" i="4"/>
  <c r="L178" i="4"/>
  <c r="AG178" i="4"/>
  <c r="Q180" i="4"/>
  <c r="AG180" i="4"/>
  <c r="Y182" i="4"/>
  <c r="L184" i="4"/>
  <c r="V192" i="4"/>
  <c r="AL192" i="4"/>
  <c r="AL194" i="4"/>
  <c r="AC196" i="4"/>
  <c r="AK201" i="4"/>
  <c r="V201" i="4"/>
  <c r="AM201" i="4"/>
  <c r="S203" i="4"/>
  <c r="AM203" i="4"/>
  <c r="AK205" i="4"/>
  <c r="AD205" i="4"/>
  <c r="J282" i="4"/>
  <c r="M302" i="4"/>
  <c r="M149" i="4"/>
  <c r="X149" i="4"/>
  <c r="AJ149" i="4"/>
  <c r="AD151" i="4"/>
  <c r="Z155" i="4"/>
  <c r="N156" i="4"/>
  <c r="AJ156" i="4"/>
  <c r="Z159" i="4"/>
  <c r="N160" i="4"/>
  <c r="AC160" i="4"/>
  <c r="AK161" i="4"/>
  <c r="N164" i="4"/>
  <c r="Y164" i="4"/>
  <c r="AH164" i="4"/>
  <c r="M165" i="4"/>
  <c r="J166" i="4"/>
  <c r="R166" i="4"/>
  <c r="Y166" i="4"/>
  <c r="AF166" i="4"/>
  <c r="K168" i="4"/>
  <c r="AD168" i="4"/>
  <c r="K169" i="4"/>
  <c r="AC176" i="4"/>
  <c r="Q178" i="4"/>
  <c r="AJ178" i="4"/>
  <c r="T180" i="4"/>
  <c r="AJ180" i="4"/>
  <c r="AB182" i="4"/>
  <c r="AJ196" i="4"/>
  <c r="V203" i="4"/>
  <c r="AG208" i="4"/>
  <c r="H149" i="4"/>
  <c r="N149" i="4"/>
  <c r="I151" i="4"/>
  <c r="L155" i="4"/>
  <c r="H156" i="4"/>
  <c r="L159" i="4"/>
  <c r="H160" i="4"/>
  <c r="T160" i="4"/>
  <c r="AH160" i="4"/>
  <c r="AK162" i="4"/>
  <c r="I164" i="4"/>
  <c r="R164" i="4"/>
  <c r="Z164" i="4"/>
  <c r="M166" i="4"/>
  <c r="T166" i="4"/>
  <c r="Z166" i="4"/>
  <c r="AH166" i="4"/>
  <c r="N168" i="4"/>
  <c r="AJ171" i="4"/>
  <c r="AJ173" i="4"/>
  <c r="L176" i="4"/>
  <c r="H178" i="4"/>
  <c r="T178" i="4"/>
  <c r="AK178" i="4"/>
  <c r="I180" i="4"/>
  <c r="Y180" i="4"/>
  <c r="AM184" i="4"/>
  <c r="T184" i="4"/>
  <c r="AJ184" i="4"/>
  <c r="AJ189" i="4"/>
  <c r="AM189" i="4"/>
  <c r="S192" i="4"/>
  <c r="M196" i="4"/>
  <c r="N201" i="4"/>
  <c r="AE201" i="4"/>
  <c r="K203" i="4"/>
  <c r="AD203" i="4"/>
  <c r="U204" i="4"/>
  <c r="AK204" i="4"/>
  <c r="K207" i="4"/>
  <c r="Y208" i="4"/>
  <c r="Z209" i="4"/>
  <c r="AG210" i="4"/>
  <c r="I275" i="4"/>
  <c r="H276" i="4"/>
  <c r="H278" i="4"/>
  <c r="H286" i="4"/>
  <c r="P313" i="4"/>
  <c r="P317" i="4"/>
  <c r="U94" i="4"/>
  <c r="AK94" i="4"/>
  <c r="U96" i="4"/>
  <c r="AM98" i="4"/>
  <c r="AJ98" i="4"/>
  <c r="AB98" i="4"/>
  <c r="T98" i="4"/>
  <c r="L98" i="4"/>
  <c r="AG98" i="4"/>
  <c r="Y98" i="4"/>
  <c r="Q98" i="4"/>
  <c r="I98" i="4"/>
  <c r="AK98" i="4"/>
  <c r="U100" i="4"/>
  <c r="AK100" i="4"/>
  <c r="U102" i="4"/>
  <c r="AK102" i="4"/>
  <c r="U104" i="4"/>
  <c r="U106" i="4"/>
  <c r="AK106" i="4"/>
  <c r="U108" i="4"/>
  <c r="AM150" i="4"/>
  <c r="AJ150" i="4"/>
  <c r="AD150" i="4"/>
  <c r="Y150" i="4"/>
  <c r="T150" i="4"/>
  <c r="N150" i="4"/>
  <c r="I150" i="4"/>
  <c r="AH150" i="4"/>
  <c r="AC150" i="4"/>
  <c r="X150" i="4"/>
  <c r="R150" i="4"/>
  <c r="M150" i="4"/>
  <c r="H150" i="4"/>
  <c r="AK150" i="4"/>
  <c r="Z150" i="4"/>
  <c r="P150" i="4"/>
  <c r="AG150" i="4"/>
  <c r="V150" i="4"/>
  <c r="L150" i="4"/>
  <c r="AH154" i="4"/>
  <c r="X154" i="4"/>
  <c r="AD154" i="4"/>
  <c r="T154" i="4"/>
  <c r="AC154" i="4"/>
  <c r="Y154" i="4"/>
  <c r="AM181" i="4"/>
  <c r="AJ181" i="4"/>
  <c r="AB181" i="4"/>
  <c r="T181" i="4"/>
  <c r="L181" i="4"/>
  <c r="AG181" i="4"/>
  <c r="Y181" i="4"/>
  <c r="Q181" i="4"/>
  <c r="I181" i="4"/>
  <c r="AC181" i="4"/>
  <c r="M181" i="4"/>
  <c r="X181" i="4"/>
  <c r="H181" i="4"/>
  <c r="AF181" i="4"/>
  <c r="U181" i="4"/>
  <c r="AK181" i="4"/>
  <c r="P181" i="4"/>
  <c r="AN3" i="4"/>
  <c r="J15" i="4"/>
  <c r="J20" i="4"/>
  <c r="Y33" i="4"/>
  <c r="G63" i="4"/>
  <c r="C21" i="5" s="1"/>
  <c r="AM54" i="4"/>
  <c r="H74" i="4"/>
  <c r="AF74" i="4"/>
  <c r="H75" i="4"/>
  <c r="AG75" i="4"/>
  <c r="H76" i="4"/>
  <c r="AB76" i="4"/>
  <c r="AK76" i="4"/>
  <c r="Q77" i="4"/>
  <c r="AG77" i="4"/>
  <c r="M78" i="4"/>
  <c r="Y78" i="4"/>
  <c r="M79" i="4"/>
  <c r="U81" i="4"/>
  <c r="U83" i="4"/>
  <c r="AK83" i="4"/>
  <c r="Q84" i="4"/>
  <c r="U85" i="4"/>
  <c r="AK85" i="4"/>
  <c r="Q86" i="4"/>
  <c r="U87" i="4"/>
  <c r="AK87" i="4"/>
  <c r="H90" i="4"/>
  <c r="X94" i="4"/>
  <c r="X96" i="4"/>
  <c r="H98" i="4"/>
  <c r="X100" i="4"/>
  <c r="H102" i="4"/>
  <c r="X104" i="4"/>
  <c r="H106" i="4"/>
  <c r="H108" i="4"/>
  <c r="T135" i="4"/>
  <c r="AB136" i="4"/>
  <c r="AJ6" i="4"/>
  <c r="AJ8" i="4"/>
  <c r="AJ10" i="4"/>
  <c r="AJ12" i="4"/>
  <c r="AJ14" i="4"/>
  <c r="R15" i="4"/>
  <c r="AJ17" i="4"/>
  <c r="AJ18" i="4"/>
  <c r="N19" i="4"/>
  <c r="R20" i="4"/>
  <c r="Z23" i="4"/>
  <c r="M33" i="4"/>
  <c r="AC33" i="4"/>
  <c r="W34" i="4"/>
  <c r="U44" i="4"/>
  <c r="AM46" i="4"/>
  <c r="Q54" i="4"/>
  <c r="J58" i="4"/>
  <c r="AM59" i="4"/>
  <c r="Q60" i="4"/>
  <c r="AM61" i="4"/>
  <c r="L71" i="4"/>
  <c r="Y71" i="4"/>
  <c r="AK71" i="4"/>
  <c r="L72" i="4"/>
  <c r="U72" i="4"/>
  <c r="AM73" i="4"/>
  <c r="M73" i="4"/>
  <c r="U73" i="4"/>
  <c r="AC73" i="4"/>
  <c r="AK73" i="4"/>
  <c r="I74" i="4"/>
  <c r="Q74" i="4"/>
  <c r="AG74" i="4"/>
  <c r="I75" i="4"/>
  <c r="T75" i="4"/>
  <c r="AJ75" i="4"/>
  <c r="I76" i="4"/>
  <c r="T76" i="4"/>
  <c r="AC76" i="4"/>
  <c r="AF76" i="4"/>
  <c r="L77" i="4"/>
  <c r="T77" i="4"/>
  <c r="AB77" i="4"/>
  <c r="H78" i="4"/>
  <c r="P78" i="4"/>
  <c r="AF78" i="4"/>
  <c r="H79" i="4"/>
  <c r="P79" i="4"/>
  <c r="X79" i="4"/>
  <c r="AF79" i="4"/>
  <c r="L80" i="4"/>
  <c r="T80" i="4"/>
  <c r="AB80" i="4"/>
  <c r="H81" i="4"/>
  <c r="P81" i="4"/>
  <c r="X81" i="4"/>
  <c r="AF81" i="4"/>
  <c r="L82" i="4"/>
  <c r="T82" i="4"/>
  <c r="AB82" i="4"/>
  <c r="H83" i="4"/>
  <c r="P83" i="4"/>
  <c r="X83" i="4"/>
  <c r="AF83" i="4"/>
  <c r="L84" i="4"/>
  <c r="T84" i="4"/>
  <c r="AB84" i="4"/>
  <c r="H85" i="4"/>
  <c r="P85" i="4"/>
  <c r="X85" i="4"/>
  <c r="AF85" i="4"/>
  <c r="L86" i="4"/>
  <c r="T86" i="4"/>
  <c r="AB86" i="4"/>
  <c r="H87" i="4"/>
  <c r="P87" i="4"/>
  <c r="X87" i="4"/>
  <c r="AF87" i="4"/>
  <c r="L88" i="4"/>
  <c r="T88" i="4"/>
  <c r="M90" i="4"/>
  <c r="M92" i="4"/>
  <c r="M94" i="4"/>
  <c r="M96" i="4"/>
  <c r="M98" i="4"/>
  <c r="AC98" i="4"/>
  <c r="M100" i="4"/>
  <c r="M102" i="4"/>
  <c r="M104" i="4"/>
  <c r="M106" i="4"/>
  <c r="M108" i="4"/>
  <c r="P127" i="4"/>
  <c r="Z127" i="4"/>
  <c r="P129" i="4"/>
  <c r="Z129" i="4"/>
  <c r="AM134" i="4"/>
  <c r="AJ134" i="4"/>
  <c r="AD134" i="4"/>
  <c r="Y134" i="4"/>
  <c r="T134" i="4"/>
  <c r="N134" i="4"/>
  <c r="I134" i="4"/>
  <c r="AH134" i="4"/>
  <c r="AC134" i="4"/>
  <c r="X134" i="4"/>
  <c r="R134" i="4"/>
  <c r="M134" i="4"/>
  <c r="H134" i="4"/>
  <c r="AK134" i="4"/>
  <c r="Z134" i="4"/>
  <c r="P134" i="4"/>
  <c r="AG134" i="4"/>
  <c r="V134" i="4"/>
  <c r="L134" i="4"/>
  <c r="AB134" i="4"/>
  <c r="P136" i="4"/>
  <c r="AM144" i="4"/>
  <c r="AJ144" i="4"/>
  <c r="AD144" i="4"/>
  <c r="Y144" i="4"/>
  <c r="T144" i="4"/>
  <c r="N144" i="4"/>
  <c r="I144" i="4"/>
  <c r="AH144" i="4"/>
  <c r="AC144" i="4"/>
  <c r="X144" i="4"/>
  <c r="R144" i="4"/>
  <c r="M144" i="4"/>
  <c r="H144" i="4"/>
  <c r="AG144" i="4"/>
  <c r="V144" i="4"/>
  <c r="L144" i="4"/>
  <c r="AF144" i="4"/>
  <c r="U144" i="4"/>
  <c r="J144" i="4"/>
  <c r="AB144" i="4"/>
  <c r="Q150" i="4"/>
  <c r="AL150" i="4"/>
  <c r="AK151" i="4"/>
  <c r="AF151" i="4"/>
  <c r="Z151" i="4"/>
  <c r="U151" i="4"/>
  <c r="P151" i="4"/>
  <c r="AJ151" i="4"/>
  <c r="Y151" i="4"/>
  <c r="AH151" i="4"/>
  <c r="X151" i="4"/>
  <c r="R154" i="4"/>
  <c r="AK158" i="4"/>
  <c r="AM187" i="4"/>
  <c r="AG187" i="4"/>
  <c r="Y187" i="4"/>
  <c r="Q187" i="4"/>
  <c r="I187" i="4"/>
  <c r="AJ187" i="4"/>
  <c r="AB187" i="4"/>
  <c r="T187" i="4"/>
  <c r="L187" i="4"/>
  <c r="AC187" i="4"/>
  <c r="M187" i="4"/>
  <c r="X187" i="4"/>
  <c r="H187" i="4"/>
  <c r="U187" i="4"/>
  <c r="P187" i="4"/>
  <c r="AK187" i="4"/>
  <c r="AF187" i="4"/>
  <c r="AG60" i="4"/>
  <c r="M74" i="4"/>
  <c r="Y74" i="4"/>
  <c r="M75" i="4"/>
  <c r="AB75" i="4"/>
  <c r="M76" i="4"/>
  <c r="Y76" i="4"/>
  <c r="AJ76" i="4"/>
  <c r="AM90" i="4"/>
  <c r="AJ90" i="4"/>
  <c r="AB90" i="4"/>
  <c r="T90" i="4"/>
  <c r="L90" i="4"/>
  <c r="AG90" i="4"/>
  <c r="Y90" i="4"/>
  <c r="Q90" i="4"/>
  <c r="I90" i="4"/>
  <c r="U90" i="4"/>
  <c r="AK90" i="4"/>
  <c r="AM92" i="4"/>
  <c r="AJ92" i="4"/>
  <c r="AB92" i="4"/>
  <c r="T92" i="4"/>
  <c r="L92" i="4"/>
  <c r="AG92" i="4"/>
  <c r="Y92" i="4"/>
  <c r="Q92" i="4"/>
  <c r="I92" i="4"/>
  <c r="U92" i="4"/>
  <c r="AK92" i="4"/>
  <c r="AM94" i="4"/>
  <c r="AJ94" i="4"/>
  <c r="AB94" i="4"/>
  <c r="T94" i="4"/>
  <c r="L94" i="4"/>
  <c r="AG94" i="4"/>
  <c r="Y94" i="4"/>
  <c r="Q94" i="4"/>
  <c r="I94" i="4"/>
  <c r="AM96" i="4"/>
  <c r="AJ96" i="4"/>
  <c r="AB96" i="4"/>
  <c r="T96" i="4"/>
  <c r="L96" i="4"/>
  <c r="AG96" i="4"/>
  <c r="Y96" i="4"/>
  <c r="Q96" i="4"/>
  <c r="I96" i="4"/>
  <c r="AK96" i="4"/>
  <c r="U98" i="4"/>
  <c r="AM100" i="4"/>
  <c r="AJ100" i="4"/>
  <c r="AB100" i="4"/>
  <c r="T100" i="4"/>
  <c r="L100" i="4"/>
  <c r="AG100" i="4"/>
  <c r="Y100" i="4"/>
  <c r="Q100" i="4"/>
  <c r="I100" i="4"/>
  <c r="AM102" i="4"/>
  <c r="AJ102" i="4"/>
  <c r="AB102" i="4"/>
  <c r="T102" i="4"/>
  <c r="L102" i="4"/>
  <c r="AG102" i="4"/>
  <c r="Y102" i="4"/>
  <c r="Q102" i="4"/>
  <c r="I102" i="4"/>
  <c r="AM104" i="4"/>
  <c r="AJ104" i="4"/>
  <c r="AB104" i="4"/>
  <c r="T104" i="4"/>
  <c r="L104" i="4"/>
  <c r="AG104" i="4"/>
  <c r="Y104" i="4"/>
  <c r="Q104" i="4"/>
  <c r="I104" i="4"/>
  <c r="AK104" i="4"/>
  <c r="AM106" i="4"/>
  <c r="AJ106" i="4"/>
  <c r="AB106" i="4"/>
  <c r="T106" i="4"/>
  <c r="L106" i="4"/>
  <c r="AG106" i="4"/>
  <c r="Y106" i="4"/>
  <c r="Q106" i="4"/>
  <c r="I106" i="4"/>
  <c r="V108" i="4"/>
  <c r="AI108" i="4"/>
  <c r="T108" i="4"/>
  <c r="L108" i="4"/>
  <c r="Y108" i="4"/>
  <c r="Q108" i="4"/>
  <c r="I108" i="4"/>
  <c r="AK135" i="4"/>
  <c r="AF135" i="4"/>
  <c r="Z135" i="4"/>
  <c r="U135" i="4"/>
  <c r="P135" i="4"/>
  <c r="AJ135" i="4"/>
  <c r="Y135" i="4"/>
  <c r="AH135" i="4"/>
  <c r="X135" i="4"/>
  <c r="AK145" i="4"/>
  <c r="AF145" i="4"/>
  <c r="Z145" i="4"/>
  <c r="U145" i="4"/>
  <c r="P145" i="4"/>
  <c r="AH145" i="4"/>
  <c r="X145" i="4"/>
  <c r="AD145" i="4"/>
  <c r="T145" i="4"/>
  <c r="AB150" i="4"/>
  <c r="AM212" i="4"/>
  <c r="AC212" i="4"/>
  <c r="Q212" i="4"/>
  <c r="T322" i="4"/>
  <c r="K322" i="4"/>
  <c r="AA3" i="4"/>
  <c r="O24" i="4"/>
  <c r="U42" i="4"/>
  <c r="J60" i="4"/>
  <c r="P74" i="4"/>
  <c r="Q75" i="4"/>
  <c r="Q76" i="4"/>
  <c r="U79" i="4"/>
  <c r="AC79" i="4"/>
  <c r="AK79" i="4"/>
  <c r="Q80" i="4"/>
  <c r="Y80" i="4"/>
  <c r="M81" i="4"/>
  <c r="AC81" i="4"/>
  <c r="AK81" i="4"/>
  <c r="Q82" i="4"/>
  <c r="Y82" i="4"/>
  <c r="M83" i="4"/>
  <c r="AC83" i="4"/>
  <c r="Y84" i="4"/>
  <c r="M85" i="4"/>
  <c r="AC85" i="4"/>
  <c r="Y86" i="4"/>
  <c r="M87" i="4"/>
  <c r="AC87" i="4"/>
  <c r="X90" i="4"/>
  <c r="H92" i="4"/>
  <c r="X92" i="4"/>
  <c r="H94" i="4"/>
  <c r="H96" i="4"/>
  <c r="X98" i="4"/>
  <c r="H100" i="4"/>
  <c r="X102" i="4"/>
  <c r="H104" i="4"/>
  <c r="X106" i="4"/>
  <c r="X108" i="4"/>
  <c r="AM136" i="4"/>
  <c r="AJ136" i="4"/>
  <c r="AD136" i="4"/>
  <c r="Y136" i="4"/>
  <c r="T136" i="4"/>
  <c r="N136" i="4"/>
  <c r="I136" i="4"/>
  <c r="AH136" i="4"/>
  <c r="AC136" i="4"/>
  <c r="X136" i="4"/>
  <c r="R136" i="4"/>
  <c r="M136" i="4"/>
  <c r="H136" i="4"/>
  <c r="AG136" i="4"/>
  <c r="V136" i="4"/>
  <c r="L136" i="4"/>
  <c r="AF136" i="4"/>
  <c r="U136" i="4"/>
  <c r="J136" i="4"/>
  <c r="AK143" i="4"/>
  <c r="AF143" i="4"/>
  <c r="Z143" i="4"/>
  <c r="U143" i="4"/>
  <c r="P143" i="4"/>
  <c r="AJ143" i="4"/>
  <c r="Y143" i="4"/>
  <c r="AH143" i="4"/>
  <c r="X143" i="4"/>
  <c r="Y145" i="4"/>
  <c r="J150" i="4"/>
  <c r="AF150" i="4"/>
  <c r="AK154" i="4"/>
  <c r="AH158" i="4"/>
  <c r="X158" i="4"/>
  <c r="AD158" i="4"/>
  <c r="T158" i="4"/>
  <c r="AC158" i="4"/>
  <c r="Y158" i="4"/>
  <c r="AG202" i="4"/>
  <c r="Q202" i="4"/>
  <c r="L296" i="4"/>
  <c r="I296" i="4"/>
  <c r="M296" i="4"/>
  <c r="J306" i="4"/>
  <c r="K306" i="4"/>
  <c r="M306" i="4"/>
  <c r="P321" i="4"/>
  <c r="M321" i="4"/>
  <c r="AM25" i="4"/>
  <c r="AL28" i="4"/>
  <c r="AJ30" i="4"/>
  <c r="AL32" i="4"/>
  <c r="Q33" i="4"/>
  <c r="AG33" i="4"/>
  <c r="AM43" i="4"/>
  <c r="AM53" i="4"/>
  <c r="AG54" i="4"/>
  <c r="AM57" i="4"/>
  <c r="Q58" i="4"/>
  <c r="Z60" i="4"/>
  <c r="AK67" i="4"/>
  <c r="AK69" i="4"/>
  <c r="M71" i="4"/>
  <c r="AM72" i="4"/>
  <c r="M72" i="4"/>
  <c r="Y72" i="4"/>
  <c r="AJ72" i="4"/>
  <c r="L74" i="4"/>
  <c r="AJ74" i="4"/>
  <c r="L75" i="4"/>
  <c r="AK75" i="4"/>
  <c r="L76" i="4"/>
  <c r="U76" i="4"/>
  <c r="AG76" i="4"/>
  <c r="AM77" i="4"/>
  <c r="M77" i="4"/>
  <c r="U77" i="4"/>
  <c r="AC77" i="4"/>
  <c r="AK77" i="4"/>
  <c r="I78" i="4"/>
  <c r="Q78" i="4"/>
  <c r="I79" i="4"/>
  <c r="Q79" i="4"/>
  <c r="Y79" i="4"/>
  <c r="AG79" i="4"/>
  <c r="AM80" i="4"/>
  <c r="M80" i="4"/>
  <c r="U80" i="4"/>
  <c r="AC80" i="4"/>
  <c r="AK80" i="4"/>
  <c r="I81" i="4"/>
  <c r="Q81" i="4"/>
  <c r="Y81" i="4"/>
  <c r="AG81" i="4"/>
  <c r="AM82" i="4"/>
  <c r="M82" i="4"/>
  <c r="U82" i="4"/>
  <c r="AC82" i="4"/>
  <c r="AK82" i="4"/>
  <c r="I83" i="4"/>
  <c r="Q83" i="4"/>
  <c r="Y83" i="4"/>
  <c r="AG83" i="4"/>
  <c r="AM84" i="4"/>
  <c r="M84" i="4"/>
  <c r="U84" i="4"/>
  <c r="AC84" i="4"/>
  <c r="AK84" i="4"/>
  <c r="I85" i="4"/>
  <c r="Q85" i="4"/>
  <c r="Y85" i="4"/>
  <c r="AG85" i="4"/>
  <c r="AM86" i="4"/>
  <c r="M86" i="4"/>
  <c r="U86" i="4"/>
  <c r="AC86" i="4"/>
  <c r="AK86" i="4"/>
  <c r="I87" i="4"/>
  <c r="Q87" i="4"/>
  <c r="Y87" i="4"/>
  <c r="AG87" i="4"/>
  <c r="AM88" i="4"/>
  <c r="AJ88" i="4"/>
  <c r="AB88" i="4"/>
  <c r="AG88" i="4"/>
  <c r="M88" i="4"/>
  <c r="U88" i="4"/>
  <c r="AF88" i="4"/>
  <c r="P90" i="4"/>
  <c r="AF90" i="4"/>
  <c r="P92" i="4"/>
  <c r="AF92" i="4"/>
  <c r="P94" i="4"/>
  <c r="AF94" i="4"/>
  <c r="P96" i="4"/>
  <c r="AF96" i="4"/>
  <c r="P98" i="4"/>
  <c r="AF98" i="4"/>
  <c r="P100" i="4"/>
  <c r="AF100" i="4"/>
  <c r="P102" i="4"/>
  <c r="AF102" i="4"/>
  <c r="P104" i="4"/>
  <c r="AF104" i="4"/>
  <c r="P106" i="4"/>
  <c r="AF106" i="4"/>
  <c r="P108" i="4"/>
  <c r="AM127" i="4"/>
  <c r="AJ127" i="4"/>
  <c r="AD127" i="4"/>
  <c r="Y127" i="4"/>
  <c r="T127" i="4"/>
  <c r="N127" i="4"/>
  <c r="I127" i="4"/>
  <c r="AH127" i="4"/>
  <c r="AC127" i="4"/>
  <c r="X127" i="4"/>
  <c r="R127" i="4"/>
  <c r="M127" i="4"/>
  <c r="H127" i="4"/>
  <c r="Q127" i="4"/>
  <c r="AB127" i="4"/>
  <c r="AL127" i="4"/>
  <c r="AM129" i="4"/>
  <c r="AJ129" i="4"/>
  <c r="AD129" i="4"/>
  <c r="Y129" i="4"/>
  <c r="T129" i="4"/>
  <c r="N129" i="4"/>
  <c r="I129" i="4"/>
  <c r="AH129" i="4"/>
  <c r="AC129" i="4"/>
  <c r="X129" i="4"/>
  <c r="R129" i="4"/>
  <c r="M129" i="4"/>
  <c r="H129" i="4"/>
  <c r="Q129" i="4"/>
  <c r="AB129" i="4"/>
  <c r="AL129" i="4"/>
  <c r="AD135" i="4"/>
  <c r="Q136" i="4"/>
  <c r="AL136" i="4"/>
  <c r="AK137" i="4"/>
  <c r="AF137" i="4"/>
  <c r="Z137" i="4"/>
  <c r="U137" i="4"/>
  <c r="P137" i="4"/>
  <c r="AH137" i="4"/>
  <c r="X137" i="4"/>
  <c r="AD137" i="4"/>
  <c r="T137" i="4"/>
  <c r="AM142" i="4"/>
  <c r="AJ142" i="4"/>
  <c r="AD142" i="4"/>
  <c r="Y142" i="4"/>
  <c r="T142" i="4"/>
  <c r="N142" i="4"/>
  <c r="I142" i="4"/>
  <c r="AH142" i="4"/>
  <c r="AC142" i="4"/>
  <c r="X142" i="4"/>
  <c r="R142" i="4"/>
  <c r="M142" i="4"/>
  <c r="H142" i="4"/>
  <c r="AK142" i="4"/>
  <c r="Z142" i="4"/>
  <c r="P142" i="4"/>
  <c r="AG142" i="4"/>
  <c r="V142" i="4"/>
  <c r="L142" i="4"/>
  <c r="AB142" i="4"/>
  <c r="AC143" i="4"/>
  <c r="AJ145" i="4"/>
  <c r="U150" i="4"/>
  <c r="AM152" i="4"/>
  <c r="AL152" i="4"/>
  <c r="AG152" i="4"/>
  <c r="AB152" i="4"/>
  <c r="AK152" i="4"/>
  <c r="AF152" i="4"/>
  <c r="AH152" i="4"/>
  <c r="Y152" i="4"/>
  <c r="T152" i="4"/>
  <c r="N152" i="4"/>
  <c r="I152" i="4"/>
  <c r="AD152" i="4"/>
  <c r="X152" i="4"/>
  <c r="R152" i="4"/>
  <c r="M152" i="4"/>
  <c r="H152" i="4"/>
  <c r="V152" i="4"/>
  <c r="L152" i="4"/>
  <c r="AJ152" i="4"/>
  <c r="U152" i="4"/>
  <c r="J152" i="4"/>
  <c r="AC152" i="4"/>
  <c r="AJ154" i="4"/>
  <c r="R158" i="4"/>
  <c r="AG175" i="4"/>
  <c r="AK175" i="4"/>
  <c r="Y175" i="4"/>
  <c r="M175" i="4"/>
  <c r="AJ175" i="4"/>
  <c r="U175" i="4"/>
  <c r="L175" i="4"/>
  <c r="T175" i="4"/>
  <c r="Q175" i="4"/>
  <c r="AB175" i="4"/>
  <c r="I175" i="4"/>
  <c r="M89" i="4"/>
  <c r="U89" i="4"/>
  <c r="AC89" i="4"/>
  <c r="AK89" i="4"/>
  <c r="M91" i="4"/>
  <c r="U91" i="4"/>
  <c r="AC91" i="4"/>
  <c r="AK91" i="4"/>
  <c r="AM93" i="4"/>
  <c r="M93" i="4"/>
  <c r="U93" i="4"/>
  <c r="AC93" i="4"/>
  <c r="AK93" i="4"/>
  <c r="AM95" i="4"/>
  <c r="M95" i="4"/>
  <c r="U95" i="4"/>
  <c r="AC95" i="4"/>
  <c r="AK95" i="4"/>
  <c r="AM97" i="4"/>
  <c r="M97" i="4"/>
  <c r="U97" i="4"/>
  <c r="AC97" i="4"/>
  <c r="AK97" i="4"/>
  <c r="AM99" i="4"/>
  <c r="M99" i="4"/>
  <c r="U99" i="4"/>
  <c r="AC99" i="4"/>
  <c r="AK99" i="4"/>
  <c r="AM101" i="4"/>
  <c r="M101" i="4"/>
  <c r="U101" i="4"/>
  <c r="AC101" i="4"/>
  <c r="AK101" i="4"/>
  <c r="AM103" i="4"/>
  <c r="M103" i="4"/>
  <c r="U103" i="4"/>
  <c r="AC103" i="4"/>
  <c r="AK103" i="4"/>
  <c r="AM105" i="4"/>
  <c r="M105" i="4"/>
  <c r="U105" i="4"/>
  <c r="AC105" i="4"/>
  <c r="AK105" i="4"/>
  <c r="AM107" i="4"/>
  <c r="M107" i="4"/>
  <c r="U107" i="4"/>
  <c r="AC107" i="4"/>
  <c r="AK107" i="4"/>
  <c r="J128" i="4"/>
  <c r="P128" i="4"/>
  <c r="U128" i="4"/>
  <c r="Z128" i="4"/>
  <c r="AF128" i="4"/>
  <c r="J130" i="4"/>
  <c r="P130" i="4"/>
  <c r="U130" i="4"/>
  <c r="Z130" i="4"/>
  <c r="AF130" i="4"/>
  <c r="AK131" i="4"/>
  <c r="AF131" i="4"/>
  <c r="P132" i="4"/>
  <c r="Z132" i="4"/>
  <c r="Y133" i="4"/>
  <c r="AM138" i="4"/>
  <c r="AJ138" i="4"/>
  <c r="AD138" i="4"/>
  <c r="Y138" i="4"/>
  <c r="T138" i="4"/>
  <c r="N138" i="4"/>
  <c r="I138" i="4"/>
  <c r="AH138" i="4"/>
  <c r="AC138" i="4"/>
  <c r="X138" i="4"/>
  <c r="R138" i="4"/>
  <c r="M138" i="4"/>
  <c r="H138" i="4"/>
  <c r="Q138" i="4"/>
  <c r="AB138" i="4"/>
  <c r="AL138" i="4"/>
  <c r="AK139" i="4"/>
  <c r="AF139" i="4"/>
  <c r="Z139" i="4"/>
  <c r="U139" i="4"/>
  <c r="P139" i="4"/>
  <c r="P140" i="4"/>
  <c r="Z140" i="4"/>
  <c r="Y141" i="4"/>
  <c r="AM146" i="4"/>
  <c r="AJ146" i="4"/>
  <c r="AD146" i="4"/>
  <c r="Y146" i="4"/>
  <c r="T146" i="4"/>
  <c r="N146" i="4"/>
  <c r="I146" i="4"/>
  <c r="AH146" i="4"/>
  <c r="AC146" i="4"/>
  <c r="X146" i="4"/>
  <c r="R146" i="4"/>
  <c r="M146" i="4"/>
  <c r="H146" i="4"/>
  <c r="Q146" i="4"/>
  <c r="AB146" i="4"/>
  <c r="AL146" i="4"/>
  <c r="AK147" i="4"/>
  <c r="AF147" i="4"/>
  <c r="Z147" i="4"/>
  <c r="U147" i="4"/>
  <c r="P147" i="4"/>
  <c r="P148" i="4"/>
  <c r="Z148" i="4"/>
  <c r="Y149" i="4"/>
  <c r="AK156" i="4"/>
  <c r="AM161" i="4"/>
  <c r="AJ161" i="4"/>
  <c r="AD161" i="4"/>
  <c r="Y161" i="4"/>
  <c r="T161" i="4"/>
  <c r="N161" i="4"/>
  <c r="I161" i="4"/>
  <c r="AG161" i="4"/>
  <c r="Z161" i="4"/>
  <c r="R161" i="4"/>
  <c r="L161" i="4"/>
  <c r="AL161" i="4"/>
  <c r="AF161" i="4"/>
  <c r="X161" i="4"/>
  <c r="Q161" i="4"/>
  <c r="J161" i="4"/>
  <c r="AC161" i="4"/>
  <c r="P161" i="4"/>
  <c r="AB161" i="4"/>
  <c r="M161" i="4"/>
  <c r="AH161" i="4"/>
  <c r="H89" i="4"/>
  <c r="P89" i="4"/>
  <c r="X89" i="4"/>
  <c r="AF89" i="4"/>
  <c r="AJ110" i="4"/>
  <c r="AJ112" i="4"/>
  <c r="AJ114" i="4"/>
  <c r="AJ116" i="4"/>
  <c r="AJ118" i="4"/>
  <c r="AJ120" i="4"/>
  <c r="AJ122" i="4"/>
  <c r="AJ124" i="4"/>
  <c r="AL126" i="4"/>
  <c r="AM128" i="4"/>
  <c r="L128" i="4"/>
  <c r="Q128" i="4"/>
  <c r="V128" i="4"/>
  <c r="AB128" i="4"/>
  <c r="AG128" i="4"/>
  <c r="AL128" i="4"/>
  <c r="AM130" i="4"/>
  <c r="L130" i="4"/>
  <c r="Q130" i="4"/>
  <c r="V130" i="4"/>
  <c r="AB130" i="4"/>
  <c r="AG130" i="4"/>
  <c r="AL130" i="4"/>
  <c r="AM132" i="4"/>
  <c r="AJ132" i="4"/>
  <c r="AD132" i="4"/>
  <c r="Y132" i="4"/>
  <c r="T132" i="4"/>
  <c r="N132" i="4"/>
  <c r="I132" i="4"/>
  <c r="AH132" i="4"/>
  <c r="AC132" i="4"/>
  <c r="X132" i="4"/>
  <c r="R132" i="4"/>
  <c r="M132" i="4"/>
  <c r="H132" i="4"/>
  <c r="Q132" i="4"/>
  <c r="AB132" i="4"/>
  <c r="AL132" i="4"/>
  <c r="AK133" i="4"/>
  <c r="AF133" i="4"/>
  <c r="Z133" i="4"/>
  <c r="U133" i="4"/>
  <c r="P133" i="4"/>
  <c r="AM140" i="4"/>
  <c r="AJ140" i="4"/>
  <c r="AD140" i="4"/>
  <c r="Y140" i="4"/>
  <c r="T140" i="4"/>
  <c r="N140" i="4"/>
  <c r="I140" i="4"/>
  <c r="AH140" i="4"/>
  <c r="AC140" i="4"/>
  <c r="X140" i="4"/>
  <c r="R140" i="4"/>
  <c r="M140" i="4"/>
  <c r="H140" i="4"/>
  <c r="Q140" i="4"/>
  <c r="AB140" i="4"/>
  <c r="AL140" i="4"/>
  <c r="AK141" i="4"/>
  <c r="AF141" i="4"/>
  <c r="Z141" i="4"/>
  <c r="U141" i="4"/>
  <c r="P141" i="4"/>
  <c r="AM148" i="4"/>
  <c r="AJ148" i="4"/>
  <c r="AD148" i="4"/>
  <c r="Y148" i="4"/>
  <c r="T148" i="4"/>
  <c r="N148" i="4"/>
  <c r="I148" i="4"/>
  <c r="AH148" i="4"/>
  <c r="AC148" i="4"/>
  <c r="X148" i="4"/>
  <c r="R148" i="4"/>
  <c r="M148" i="4"/>
  <c r="H148" i="4"/>
  <c r="Q148" i="4"/>
  <c r="AB148" i="4"/>
  <c r="AL148" i="4"/>
  <c r="AK149" i="4"/>
  <c r="AF149" i="4"/>
  <c r="Z149" i="4"/>
  <c r="U149" i="4"/>
  <c r="P149" i="4"/>
  <c r="AH156" i="4"/>
  <c r="X156" i="4"/>
  <c r="AD156" i="4"/>
  <c r="T156" i="4"/>
  <c r="AM183" i="4"/>
  <c r="AG183" i="4"/>
  <c r="Y183" i="4"/>
  <c r="Q183" i="4"/>
  <c r="I183" i="4"/>
  <c r="AJ183" i="4"/>
  <c r="AB183" i="4"/>
  <c r="T183" i="4"/>
  <c r="L183" i="4"/>
  <c r="AC183" i="4"/>
  <c r="M183" i="4"/>
  <c r="X183" i="4"/>
  <c r="H183" i="4"/>
  <c r="U183" i="4"/>
  <c r="P183" i="4"/>
  <c r="AK183" i="4"/>
  <c r="AM153" i="4"/>
  <c r="AJ153" i="4"/>
  <c r="AD153" i="4"/>
  <c r="Y153" i="4"/>
  <c r="T153" i="4"/>
  <c r="N153" i="4"/>
  <c r="I153" i="4"/>
  <c r="AH153" i="4"/>
  <c r="AC153" i="4"/>
  <c r="X153" i="4"/>
  <c r="R153" i="4"/>
  <c r="M153" i="4"/>
  <c r="H153" i="4"/>
  <c r="Q153" i="4"/>
  <c r="AB153" i="4"/>
  <c r="AL153" i="4"/>
  <c r="AM155" i="4"/>
  <c r="AJ155" i="4"/>
  <c r="AD155" i="4"/>
  <c r="Y155" i="4"/>
  <c r="T155" i="4"/>
  <c r="N155" i="4"/>
  <c r="I155" i="4"/>
  <c r="AH155" i="4"/>
  <c r="AC155" i="4"/>
  <c r="X155" i="4"/>
  <c r="R155" i="4"/>
  <c r="M155" i="4"/>
  <c r="H155" i="4"/>
  <c r="Q155" i="4"/>
  <c r="AB155" i="4"/>
  <c r="AL155" i="4"/>
  <c r="AM157" i="4"/>
  <c r="AJ157" i="4"/>
  <c r="AD157" i="4"/>
  <c r="Y157" i="4"/>
  <c r="T157" i="4"/>
  <c r="N157" i="4"/>
  <c r="I157" i="4"/>
  <c r="AH157" i="4"/>
  <c r="AC157" i="4"/>
  <c r="X157" i="4"/>
  <c r="R157" i="4"/>
  <c r="M157" i="4"/>
  <c r="H157" i="4"/>
  <c r="Q157" i="4"/>
  <c r="AB157" i="4"/>
  <c r="AL157" i="4"/>
  <c r="AM159" i="4"/>
  <c r="AJ159" i="4"/>
  <c r="AD159" i="4"/>
  <c r="Y159" i="4"/>
  <c r="T159" i="4"/>
  <c r="N159" i="4"/>
  <c r="I159" i="4"/>
  <c r="AH159" i="4"/>
  <c r="AC159" i="4"/>
  <c r="X159" i="4"/>
  <c r="R159" i="4"/>
  <c r="M159" i="4"/>
  <c r="H159" i="4"/>
  <c r="Q159" i="4"/>
  <c r="AB159" i="4"/>
  <c r="AL159" i="4"/>
  <c r="AM165" i="4"/>
  <c r="AJ165" i="4"/>
  <c r="AD165" i="4"/>
  <c r="Y165" i="4"/>
  <c r="T165" i="4"/>
  <c r="N165" i="4"/>
  <c r="I165" i="4"/>
  <c r="AG165" i="4"/>
  <c r="Z165" i="4"/>
  <c r="R165" i="4"/>
  <c r="L165" i="4"/>
  <c r="AL165" i="4"/>
  <c r="AF165" i="4"/>
  <c r="X165" i="4"/>
  <c r="Q165" i="4"/>
  <c r="J165" i="4"/>
  <c r="U165" i="4"/>
  <c r="AH165" i="4"/>
  <c r="AM185" i="4"/>
  <c r="AG185" i="4"/>
  <c r="Y185" i="4"/>
  <c r="Q185" i="4"/>
  <c r="I185" i="4"/>
  <c r="AJ185" i="4"/>
  <c r="AB185" i="4"/>
  <c r="T185" i="4"/>
  <c r="L185" i="4"/>
  <c r="AC185" i="4"/>
  <c r="M185" i="4"/>
  <c r="X185" i="4"/>
  <c r="H185" i="4"/>
  <c r="U185" i="4"/>
  <c r="P185" i="4"/>
  <c r="AM131" i="4"/>
  <c r="L131" i="4"/>
  <c r="Q131" i="4"/>
  <c r="V131" i="4"/>
  <c r="AB131" i="4"/>
  <c r="AG131" i="4"/>
  <c r="AL131" i="4"/>
  <c r="AM133" i="4"/>
  <c r="L133" i="4"/>
  <c r="Q133" i="4"/>
  <c r="V133" i="4"/>
  <c r="AB133" i="4"/>
  <c r="AG133" i="4"/>
  <c r="AL133" i="4"/>
  <c r="AM135" i="4"/>
  <c r="L135" i="4"/>
  <c r="Q135" i="4"/>
  <c r="V135" i="4"/>
  <c r="AB135" i="4"/>
  <c r="AG135" i="4"/>
  <c r="AL135" i="4"/>
  <c r="AM137" i="4"/>
  <c r="L137" i="4"/>
  <c r="Q137" i="4"/>
  <c r="V137" i="4"/>
  <c r="AB137" i="4"/>
  <c r="AG137" i="4"/>
  <c r="AL137" i="4"/>
  <c r="AM139" i="4"/>
  <c r="L139" i="4"/>
  <c r="Q139" i="4"/>
  <c r="V139" i="4"/>
  <c r="AB139" i="4"/>
  <c r="AG139" i="4"/>
  <c r="AL139" i="4"/>
  <c r="AM141" i="4"/>
  <c r="L141" i="4"/>
  <c r="Q141" i="4"/>
  <c r="V141" i="4"/>
  <c r="AB141" i="4"/>
  <c r="AG141" i="4"/>
  <c r="AL141" i="4"/>
  <c r="AM143" i="4"/>
  <c r="L143" i="4"/>
  <c r="Q143" i="4"/>
  <c r="V143" i="4"/>
  <c r="AB143" i="4"/>
  <c r="AG143" i="4"/>
  <c r="AL143" i="4"/>
  <c r="AM145" i="4"/>
  <c r="L145" i="4"/>
  <c r="Q145" i="4"/>
  <c r="V145" i="4"/>
  <c r="AB145" i="4"/>
  <c r="AG145" i="4"/>
  <c r="AL145" i="4"/>
  <c r="AM147" i="4"/>
  <c r="L147" i="4"/>
  <c r="Q147" i="4"/>
  <c r="V147" i="4"/>
  <c r="AB147" i="4"/>
  <c r="AG147" i="4"/>
  <c r="AL147" i="4"/>
  <c r="AM149" i="4"/>
  <c r="L149" i="4"/>
  <c r="Q149" i="4"/>
  <c r="V149" i="4"/>
  <c r="AB149" i="4"/>
  <c r="AG149" i="4"/>
  <c r="AL149" i="4"/>
  <c r="AM151" i="4"/>
  <c r="L151" i="4"/>
  <c r="Q151" i="4"/>
  <c r="V151" i="4"/>
  <c r="AB151" i="4"/>
  <c r="AG151" i="4"/>
  <c r="AL151" i="4"/>
  <c r="J153" i="4"/>
  <c r="U153" i="4"/>
  <c r="AF153" i="4"/>
  <c r="J155" i="4"/>
  <c r="U155" i="4"/>
  <c r="AF155" i="4"/>
  <c r="J157" i="4"/>
  <c r="U157" i="4"/>
  <c r="AF157" i="4"/>
  <c r="J159" i="4"/>
  <c r="U159" i="4"/>
  <c r="AF159" i="4"/>
  <c r="AM163" i="4"/>
  <c r="AJ163" i="4"/>
  <c r="AD163" i="4"/>
  <c r="Y163" i="4"/>
  <c r="T163" i="4"/>
  <c r="N163" i="4"/>
  <c r="I163" i="4"/>
  <c r="AG163" i="4"/>
  <c r="Z163" i="4"/>
  <c r="R163" i="4"/>
  <c r="L163" i="4"/>
  <c r="AL163" i="4"/>
  <c r="AF163" i="4"/>
  <c r="X163" i="4"/>
  <c r="Q163" i="4"/>
  <c r="J163" i="4"/>
  <c r="U163" i="4"/>
  <c r="AH163" i="4"/>
  <c r="H165" i="4"/>
  <c r="V165" i="4"/>
  <c r="AK165" i="4"/>
  <c r="AF185" i="4"/>
  <c r="J154" i="4"/>
  <c r="P154" i="4"/>
  <c r="U154" i="4"/>
  <c r="Z154" i="4"/>
  <c r="AF154" i="4"/>
  <c r="J156" i="4"/>
  <c r="P156" i="4"/>
  <c r="U156" i="4"/>
  <c r="Z156" i="4"/>
  <c r="AF156" i="4"/>
  <c r="J158" i="4"/>
  <c r="P158" i="4"/>
  <c r="U158" i="4"/>
  <c r="Z158" i="4"/>
  <c r="AF158" i="4"/>
  <c r="J160" i="4"/>
  <c r="P160" i="4"/>
  <c r="X160" i="4"/>
  <c r="AD160" i="4"/>
  <c r="P162" i="4"/>
  <c r="X162" i="4"/>
  <c r="AD162" i="4"/>
  <c r="P164" i="4"/>
  <c r="X164" i="4"/>
  <c r="AD164" i="4"/>
  <c r="AH168" i="4"/>
  <c r="S168" i="4"/>
  <c r="J168" i="4"/>
  <c r="V168" i="4"/>
  <c r="AL168" i="4"/>
  <c r="T176" i="4"/>
  <c r="AF179" i="4"/>
  <c r="AG179" i="4"/>
  <c r="U179" i="4"/>
  <c r="AM154" i="4"/>
  <c r="L154" i="4"/>
  <c r="Q154" i="4"/>
  <c r="V154" i="4"/>
  <c r="AB154" i="4"/>
  <c r="AG154" i="4"/>
  <c r="AL154" i="4"/>
  <c r="AM156" i="4"/>
  <c r="L156" i="4"/>
  <c r="Q156" i="4"/>
  <c r="V156" i="4"/>
  <c r="AB156" i="4"/>
  <c r="AG156" i="4"/>
  <c r="AL156" i="4"/>
  <c r="AM158" i="4"/>
  <c r="L158" i="4"/>
  <c r="Q158" i="4"/>
  <c r="V158" i="4"/>
  <c r="AB158" i="4"/>
  <c r="AG158" i="4"/>
  <c r="AL158" i="4"/>
  <c r="AM160" i="4"/>
  <c r="AL160" i="4"/>
  <c r="AG160" i="4"/>
  <c r="AB160" i="4"/>
  <c r="V160" i="4"/>
  <c r="Q160" i="4"/>
  <c r="L160" i="4"/>
  <c r="R160" i="4"/>
  <c r="Y160" i="4"/>
  <c r="AF160" i="4"/>
  <c r="AM176" i="4"/>
  <c r="AG176" i="4"/>
  <c r="Y176" i="4"/>
  <c r="Q176" i="4"/>
  <c r="I176" i="4"/>
  <c r="AF176" i="4"/>
  <c r="X176" i="4"/>
  <c r="P176" i="4"/>
  <c r="H176" i="4"/>
  <c r="U176" i="4"/>
  <c r="AK176" i="4"/>
  <c r="AK199" i="4"/>
  <c r="AI199" i="4"/>
  <c r="Z199" i="4"/>
  <c r="R199" i="4"/>
  <c r="J199" i="4"/>
  <c r="AM199" i="4"/>
  <c r="AE199" i="4"/>
  <c r="V199" i="4"/>
  <c r="N199" i="4"/>
  <c r="AL199" i="4"/>
  <c r="AD199" i="4"/>
  <c r="S199" i="4"/>
  <c r="K199" i="4"/>
  <c r="AH199" i="4"/>
  <c r="W199" i="4"/>
  <c r="W210" i="4"/>
  <c r="O210" i="4"/>
  <c r="M180" i="4"/>
  <c r="U180" i="4"/>
  <c r="AC180" i="4"/>
  <c r="AK180" i="4"/>
  <c r="AM182" i="4"/>
  <c r="AK182" i="4"/>
  <c r="AC182" i="4"/>
  <c r="U182" i="4"/>
  <c r="AF182" i="4"/>
  <c r="X182" i="4"/>
  <c r="P182" i="4"/>
  <c r="H182" i="4"/>
  <c r="Q182" i="4"/>
  <c r="AG182" i="4"/>
  <c r="AL191" i="4"/>
  <c r="Z191" i="4"/>
  <c r="J191" i="4"/>
  <c r="AI191" i="4"/>
  <c r="R191" i="4"/>
  <c r="AH191" i="4"/>
  <c r="K191" i="4"/>
  <c r="U198" i="4"/>
  <c r="AK198" i="4"/>
  <c r="K260" i="4"/>
  <c r="H260" i="4"/>
  <c r="I260" i="4"/>
  <c r="K324" i="4"/>
  <c r="L324" i="4"/>
  <c r="AM162" i="4"/>
  <c r="L162" i="4"/>
  <c r="Q162" i="4"/>
  <c r="V162" i="4"/>
  <c r="AB162" i="4"/>
  <c r="AG162" i="4"/>
  <c r="AL162" i="4"/>
  <c r="AM164" i="4"/>
  <c r="L164" i="4"/>
  <c r="Q164" i="4"/>
  <c r="V164" i="4"/>
  <c r="AB164" i="4"/>
  <c r="AG164" i="4"/>
  <c r="AL164" i="4"/>
  <c r="L166" i="4"/>
  <c r="Q166" i="4"/>
  <c r="V166" i="4"/>
  <c r="AB166" i="4"/>
  <c r="AL169" i="4"/>
  <c r="AI169" i="4"/>
  <c r="M177" i="4"/>
  <c r="M178" i="4"/>
  <c r="AM179" i="4"/>
  <c r="M179" i="4"/>
  <c r="Y179" i="4"/>
  <c r="AJ179" i="4"/>
  <c r="H180" i="4"/>
  <c r="P180" i="4"/>
  <c r="X180" i="4"/>
  <c r="AF180" i="4"/>
  <c r="I182" i="4"/>
  <c r="T182" i="4"/>
  <c r="AJ182" i="4"/>
  <c r="S191" i="4"/>
  <c r="L294" i="4"/>
  <c r="M294" i="4"/>
  <c r="L298" i="4"/>
  <c r="I298" i="4"/>
  <c r="M298" i="4"/>
  <c r="H184" i="4"/>
  <c r="P184" i="4"/>
  <c r="X184" i="4"/>
  <c r="AF184" i="4"/>
  <c r="H186" i="4"/>
  <c r="P186" i="4"/>
  <c r="X186" i="4"/>
  <c r="AF186" i="4"/>
  <c r="P188" i="4"/>
  <c r="X188" i="4"/>
  <c r="AF188" i="4"/>
  <c r="L189" i="4"/>
  <c r="W189" i="4"/>
  <c r="AH189" i="4"/>
  <c r="AL190" i="4"/>
  <c r="K192" i="4"/>
  <c r="AD192" i="4"/>
  <c r="L196" i="4"/>
  <c r="AB196" i="4"/>
  <c r="N197" i="4"/>
  <c r="V197" i="4"/>
  <c r="AE197" i="4"/>
  <c r="AM197" i="4"/>
  <c r="J201" i="4"/>
  <c r="R201" i="4"/>
  <c r="Z201" i="4"/>
  <c r="AI201" i="4"/>
  <c r="AK202" i="4"/>
  <c r="AC202" i="4"/>
  <c r="J203" i="4"/>
  <c r="R203" i="4"/>
  <c r="Z203" i="4"/>
  <c r="AI203" i="4"/>
  <c r="AC204" i="4"/>
  <c r="O205" i="4"/>
  <c r="W205" i="4"/>
  <c r="AH205" i="4"/>
  <c r="V209" i="4"/>
  <c r="AF209" i="4"/>
  <c r="AL210" i="4"/>
  <c r="S210" i="4"/>
  <c r="AC210" i="4"/>
  <c r="AK210" i="4"/>
  <c r="AD211" i="4"/>
  <c r="AJ212" i="4"/>
  <c r="U212" i="4"/>
  <c r="AI212" i="4"/>
  <c r="I255" i="4"/>
  <c r="H256" i="4"/>
  <c r="J274" i="4"/>
  <c r="L282" i="4"/>
  <c r="L314" i="4"/>
  <c r="R315" i="4"/>
  <c r="N189" i="4"/>
  <c r="X189" i="4"/>
  <c r="AI189" i="4"/>
  <c r="O197" i="4"/>
  <c r="W197" i="4"/>
  <c r="AH197" i="4"/>
  <c r="AL203" i="4"/>
  <c r="R205" i="4"/>
  <c r="Z205" i="4"/>
  <c r="AI205" i="4"/>
  <c r="S207" i="4"/>
  <c r="Q208" i="4"/>
  <c r="N209" i="4"/>
  <c r="X209" i="4"/>
  <c r="AH209" i="4"/>
  <c r="M210" i="4"/>
  <c r="U210" i="4"/>
  <c r="AE210" i="4"/>
  <c r="AM210" i="4"/>
  <c r="AF211" i="4"/>
  <c r="Y212" i="4"/>
  <c r="AK212" i="4"/>
  <c r="I271" i="4"/>
  <c r="L274" i="4"/>
  <c r="AD327" i="4"/>
  <c r="M184" i="4"/>
  <c r="U184" i="4"/>
  <c r="AC184" i="4"/>
  <c r="AK184" i="4"/>
  <c r="M186" i="4"/>
  <c r="U186" i="4"/>
  <c r="AC186" i="4"/>
  <c r="AK186" i="4"/>
  <c r="M188" i="4"/>
  <c r="U188" i="4"/>
  <c r="AC188" i="4"/>
  <c r="AK188" i="4"/>
  <c r="I189" i="4"/>
  <c r="S189" i="4"/>
  <c r="AD189" i="4"/>
  <c r="U196" i="4"/>
  <c r="AK196" i="4"/>
  <c r="K197" i="4"/>
  <c r="S197" i="4"/>
  <c r="AD197" i="4"/>
  <c r="AL197" i="4"/>
  <c r="AK200" i="4"/>
  <c r="O201" i="4"/>
  <c r="W201" i="4"/>
  <c r="AH201" i="4"/>
  <c r="U202" i="4"/>
  <c r="O203" i="4"/>
  <c r="W203" i="4"/>
  <c r="AH203" i="4"/>
  <c r="N205" i="4"/>
  <c r="V205" i="4"/>
  <c r="AE205" i="4"/>
  <c r="AM205" i="4"/>
  <c r="R209" i="4"/>
  <c r="Q210" i="4"/>
  <c r="Y210" i="4"/>
  <c r="AI210" i="4"/>
  <c r="X211" i="4"/>
  <c r="S212" i="4"/>
  <c r="AG212" i="4"/>
  <c r="I264" i="4"/>
  <c r="O318" i="4"/>
  <c r="AM339" i="4"/>
  <c r="Q28" i="4"/>
  <c r="Y28" i="4"/>
  <c r="AG28" i="4"/>
  <c r="R29" i="4"/>
  <c r="Z29" i="4"/>
  <c r="AH29" i="4"/>
  <c r="S30" i="4"/>
  <c r="AD30" i="4"/>
  <c r="AL30" i="4"/>
  <c r="N15" i="4"/>
  <c r="J16" i="4"/>
  <c r="R19" i="4"/>
  <c r="N20" i="4"/>
  <c r="J21" i="4"/>
  <c r="V22" i="4"/>
  <c r="N23" i="4"/>
  <c r="S24" i="4"/>
  <c r="L28" i="4"/>
  <c r="T28" i="4"/>
  <c r="AB28" i="4"/>
  <c r="AJ28" i="4"/>
  <c r="M29" i="4"/>
  <c r="U29" i="4"/>
  <c r="AC29" i="4"/>
  <c r="AK29" i="4"/>
  <c r="N30" i="4"/>
  <c r="V30" i="4"/>
  <c r="AE30" i="4"/>
  <c r="AM30" i="4"/>
  <c r="N33" i="4"/>
  <c r="V33" i="4"/>
  <c r="AD33" i="4"/>
  <c r="AL33" i="4"/>
  <c r="N34" i="4"/>
  <c r="V34" i="4"/>
  <c r="AE34" i="4"/>
  <c r="AM34" i="4"/>
  <c r="N16" i="4"/>
  <c r="N21" i="4"/>
  <c r="W24" i="4"/>
  <c r="M28" i="4"/>
  <c r="U28" i="4"/>
  <c r="AC28" i="4"/>
  <c r="AK28" i="4"/>
  <c r="N29" i="4"/>
  <c r="V29" i="4"/>
  <c r="AD29" i="4"/>
  <c r="AL29" i="4"/>
  <c r="O30" i="4"/>
  <c r="W30" i="4"/>
  <c r="AH30" i="4"/>
  <c r="R16" i="4"/>
  <c r="N17" i="4"/>
  <c r="J18" i="4"/>
  <c r="J19" i="4"/>
  <c r="R21" i="4"/>
  <c r="V23" i="4"/>
  <c r="K24" i="4"/>
  <c r="P28" i="4"/>
  <c r="X28" i="4"/>
  <c r="AF28" i="4"/>
  <c r="Q29" i="4"/>
  <c r="Y29" i="4"/>
  <c r="AG29" i="4"/>
  <c r="R30" i="4"/>
  <c r="Z30" i="4"/>
  <c r="AI30" i="4"/>
  <c r="R33" i="4"/>
  <c r="Z33" i="4"/>
  <c r="AH33" i="4"/>
  <c r="R34" i="4"/>
  <c r="Z34" i="4"/>
  <c r="AI34" i="4"/>
  <c r="P339" i="4"/>
  <c r="T339" i="4"/>
  <c r="AJ339" i="4"/>
  <c r="AC337" i="4"/>
  <c r="T338" i="4"/>
  <c r="AE338" i="4"/>
  <c r="M337" i="4"/>
  <c r="Q337" i="4"/>
  <c r="AG337" i="4"/>
  <c r="L338" i="4"/>
  <c r="W338" i="4"/>
  <c r="AG338" i="4"/>
  <c r="X339" i="4"/>
  <c r="U337" i="4"/>
  <c r="AM337" i="4"/>
  <c r="O338" i="4"/>
  <c r="Y338" i="4"/>
  <c r="AJ338" i="4"/>
  <c r="L339" i="4"/>
  <c r="AB339" i="4"/>
  <c r="Y337" i="4"/>
  <c r="Q338" i="4"/>
  <c r="AB338" i="4"/>
  <c r="AM338" i="4"/>
  <c r="AF339" i="4"/>
  <c r="J260" i="4"/>
  <c r="J278" i="4"/>
  <c r="I288" i="4"/>
  <c r="I290" i="4"/>
  <c r="J310" i="4"/>
  <c r="P324" i="4"/>
  <c r="AE333" i="4"/>
  <c r="H254" i="4"/>
  <c r="I267" i="4"/>
  <c r="H268" i="4"/>
  <c r="J288" i="4"/>
  <c r="AA332" i="4"/>
  <c r="AJ333" i="4"/>
  <c r="H258" i="4"/>
  <c r="I259" i="4"/>
  <c r="H300" i="4"/>
  <c r="J303" i="4"/>
  <c r="H304" i="4"/>
  <c r="I307" i="4"/>
  <c r="O314" i="4"/>
  <c r="N315" i="4"/>
  <c r="N327" i="4"/>
  <c r="L284" i="4"/>
  <c r="J254" i="4"/>
  <c r="L256" i="4"/>
  <c r="J258" i="4"/>
  <c r="L260" i="4"/>
  <c r="H262" i="4"/>
  <c r="J264" i="4"/>
  <c r="H266" i="4"/>
  <c r="I272" i="4"/>
  <c r="I276" i="4"/>
  <c r="L278" i="4"/>
  <c r="I279" i="4"/>
  <c r="H280" i="4"/>
  <c r="I283" i="4"/>
  <c r="H284" i="4"/>
  <c r="J286" i="4"/>
  <c r="L288" i="4"/>
  <c r="M290" i="4"/>
  <c r="I292" i="4"/>
  <c r="K300" i="4"/>
  <c r="K304" i="4"/>
  <c r="J307" i="4"/>
  <c r="I309" i="4"/>
  <c r="S314" i="4"/>
  <c r="M317" i="4"/>
  <c r="K318" i="4"/>
  <c r="T318" i="4"/>
  <c r="J319" i="4"/>
  <c r="O322" i="4"/>
  <c r="R324" i="4"/>
  <c r="R327" i="4"/>
  <c r="AH327" i="4"/>
  <c r="AF333" i="4"/>
  <c r="AL333" i="4"/>
  <c r="L280" i="4"/>
  <c r="S318" i="4"/>
  <c r="L254" i="4"/>
  <c r="L258" i="4"/>
  <c r="J262" i="4"/>
  <c r="L264" i="4"/>
  <c r="J266" i="4"/>
  <c r="L268" i="4"/>
  <c r="H270" i="4"/>
  <c r="J272" i="4"/>
  <c r="H274" i="4"/>
  <c r="J276" i="4"/>
  <c r="I280" i="4"/>
  <c r="I284" i="4"/>
  <c r="L286" i="4"/>
  <c r="I287" i="4"/>
  <c r="H288" i="4"/>
  <c r="M292" i="4"/>
  <c r="I294" i="4"/>
  <c r="M300" i="4"/>
  <c r="J301" i="4"/>
  <c r="H302" i="4"/>
  <c r="M304" i="4"/>
  <c r="J305" i="4"/>
  <c r="H306" i="4"/>
  <c r="M307" i="4"/>
  <c r="J309" i="4"/>
  <c r="M313" i="4"/>
  <c r="K314" i="4"/>
  <c r="L318" i="4"/>
  <c r="V327" i="4"/>
  <c r="AL327" i="4"/>
  <c r="AN332" i="4"/>
  <c r="AH333" i="4"/>
  <c r="AM333" i="4"/>
  <c r="L262" i="4"/>
  <c r="L266" i="4"/>
  <c r="L272" i="4"/>
  <c r="L276" i="4"/>
  <c r="J280" i="4"/>
  <c r="J284" i="4"/>
  <c r="M309" i="4"/>
  <c r="R319" i="4"/>
  <c r="Z327" i="4"/>
  <c r="AA331" i="4"/>
  <c r="AD333" i="4"/>
  <c r="AI333" i="4"/>
  <c r="R52" i="4"/>
  <c r="AH52" i="4"/>
  <c r="R54" i="4"/>
  <c r="AH54" i="4"/>
  <c r="R56" i="4"/>
  <c r="AH56" i="4"/>
  <c r="R58" i="4"/>
  <c r="AH58" i="4"/>
  <c r="R60" i="4"/>
  <c r="AH60" i="4"/>
  <c r="Q61" i="4"/>
  <c r="I52" i="4"/>
  <c r="Y52" i="4"/>
  <c r="I54" i="4"/>
  <c r="Y54" i="4"/>
  <c r="I56" i="4"/>
  <c r="Y56" i="4"/>
  <c r="I58" i="4"/>
  <c r="Y58" i="4"/>
  <c r="I60" i="4"/>
  <c r="Y60" i="4"/>
  <c r="Y61" i="4"/>
  <c r="J52" i="4"/>
  <c r="Z52" i="4"/>
  <c r="J54" i="4"/>
  <c r="Z54" i="4"/>
  <c r="J56" i="4"/>
  <c r="Z56" i="4"/>
  <c r="Z58" i="4"/>
  <c r="AG61" i="4"/>
  <c r="N51" i="4"/>
  <c r="V53" i="4"/>
  <c r="AL53" i="4"/>
  <c r="N55" i="4"/>
  <c r="AD55" i="4"/>
  <c r="V57" i="4"/>
  <c r="V59" i="4"/>
  <c r="AL59" i="4"/>
  <c r="S62" i="4"/>
  <c r="AL62" i="4"/>
  <c r="I51" i="4"/>
  <c r="Q51" i="4"/>
  <c r="Y51" i="4"/>
  <c r="AG51" i="4"/>
  <c r="M52" i="4"/>
  <c r="U52" i="4"/>
  <c r="AC52" i="4"/>
  <c r="AK52" i="4"/>
  <c r="I53" i="4"/>
  <c r="Q53" i="4"/>
  <c r="Y53" i="4"/>
  <c r="AG53" i="4"/>
  <c r="M54" i="4"/>
  <c r="U54" i="4"/>
  <c r="AC54" i="4"/>
  <c r="AK54" i="4"/>
  <c r="I55" i="4"/>
  <c r="Q55" i="4"/>
  <c r="Y55" i="4"/>
  <c r="AG55" i="4"/>
  <c r="M56" i="4"/>
  <c r="U56" i="4"/>
  <c r="AC56" i="4"/>
  <c r="AK56" i="4"/>
  <c r="I57" i="4"/>
  <c r="Q57" i="4"/>
  <c r="Y57" i="4"/>
  <c r="AG57" i="4"/>
  <c r="M58" i="4"/>
  <c r="U58" i="4"/>
  <c r="AC58" i="4"/>
  <c r="AK58" i="4"/>
  <c r="I59" i="4"/>
  <c r="Q59" i="4"/>
  <c r="Y59" i="4"/>
  <c r="AG59" i="4"/>
  <c r="M60" i="4"/>
  <c r="U60" i="4"/>
  <c r="AC60" i="4"/>
  <c r="AK60" i="4"/>
  <c r="J61" i="4"/>
  <c r="R61" i="4"/>
  <c r="Z61" i="4"/>
  <c r="AH61" i="4"/>
  <c r="I62" i="4"/>
  <c r="N62" i="4"/>
  <c r="V62" i="4"/>
  <c r="AE62" i="4"/>
  <c r="AM62" i="4"/>
  <c r="V51" i="4"/>
  <c r="AL51" i="4"/>
  <c r="AD53" i="4"/>
  <c r="V55" i="4"/>
  <c r="AL55" i="4"/>
  <c r="N57" i="4"/>
  <c r="AD57" i="4"/>
  <c r="AL57" i="4"/>
  <c r="N59" i="4"/>
  <c r="AD59" i="4"/>
  <c r="M62" i="4"/>
  <c r="AD62" i="4"/>
  <c r="J51" i="4"/>
  <c r="R51" i="4"/>
  <c r="Z51" i="4"/>
  <c r="AH51" i="4"/>
  <c r="N52" i="4"/>
  <c r="V52" i="4"/>
  <c r="AD52" i="4"/>
  <c r="AL52" i="4"/>
  <c r="J53" i="4"/>
  <c r="R53" i="4"/>
  <c r="Z53" i="4"/>
  <c r="AH53" i="4"/>
  <c r="N54" i="4"/>
  <c r="V54" i="4"/>
  <c r="AD54" i="4"/>
  <c r="AL54" i="4"/>
  <c r="J55" i="4"/>
  <c r="R55" i="4"/>
  <c r="Z55" i="4"/>
  <c r="AH55" i="4"/>
  <c r="N56" i="4"/>
  <c r="V56" i="4"/>
  <c r="AD56" i="4"/>
  <c r="AL56" i="4"/>
  <c r="J57" i="4"/>
  <c r="R57" i="4"/>
  <c r="Z57" i="4"/>
  <c r="AH57" i="4"/>
  <c r="N58" i="4"/>
  <c r="V58" i="4"/>
  <c r="AD58" i="4"/>
  <c r="AL58" i="4"/>
  <c r="J59" i="4"/>
  <c r="R59" i="4"/>
  <c r="Z59" i="4"/>
  <c r="AH59" i="4"/>
  <c r="N60" i="4"/>
  <c r="V60" i="4"/>
  <c r="AD60" i="4"/>
  <c r="AL60" i="4"/>
  <c r="M61" i="4"/>
  <c r="U61" i="4"/>
  <c r="AC61" i="4"/>
  <c r="AK61" i="4"/>
  <c r="J62" i="4"/>
  <c r="O62" i="4"/>
  <c r="W62" i="4"/>
  <c r="AH62" i="4"/>
  <c r="AD51" i="4"/>
  <c r="N53" i="4"/>
  <c r="M51" i="4"/>
  <c r="U51" i="4"/>
  <c r="AC51" i="4"/>
  <c r="AK51" i="4"/>
  <c r="M53" i="4"/>
  <c r="U53" i="4"/>
  <c r="AC53" i="4"/>
  <c r="AK53" i="4"/>
  <c r="M55" i="4"/>
  <c r="U55" i="4"/>
  <c r="AC55" i="4"/>
  <c r="AK55" i="4"/>
  <c r="M57" i="4"/>
  <c r="U57" i="4"/>
  <c r="AC57" i="4"/>
  <c r="AK57" i="4"/>
  <c r="M59" i="4"/>
  <c r="U59" i="4"/>
  <c r="AC59" i="4"/>
  <c r="AK59" i="4"/>
  <c r="N61" i="4"/>
  <c r="V61" i="4"/>
  <c r="AD61" i="4"/>
  <c r="AL61" i="4"/>
  <c r="K62" i="4"/>
  <c r="R62" i="4"/>
  <c r="Z62" i="4"/>
  <c r="AI62" i="4"/>
  <c r="AC42" i="4"/>
  <c r="I43" i="4"/>
  <c r="Y43" i="4"/>
  <c r="AC44" i="4"/>
  <c r="I45" i="4"/>
  <c r="Y45" i="4"/>
  <c r="AC46" i="4"/>
  <c r="I47" i="4"/>
  <c r="Y47" i="4"/>
  <c r="AK42" i="4"/>
  <c r="J43" i="4"/>
  <c r="Z43" i="4"/>
  <c r="AK44" i="4"/>
  <c r="J45" i="4"/>
  <c r="Z45" i="4"/>
  <c r="AK46" i="4"/>
  <c r="J47" i="4"/>
  <c r="Z47" i="4"/>
  <c r="R43" i="4"/>
  <c r="AH43" i="4"/>
  <c r="R45" i="4"/>
  <c r="AH45" i="4"/>
  <c r="R47" i="4"/>
  <c r="AH47" i="4"/>
  <c r="M42" i="4"/>
  <c r="Q43" i="4"/>
  <c r="AG43" i="4"/>
  <c r="M44" i="4"/>
  <c r="Q45" i="4"/>
  <c r="AG45" i="4"/>
  <c r="M46" i="4"/>
  <c r="Q47" i="4"/>
  <c r="AG47" i="4"/>
  <c r="V42" i="4"/>
  <c r="AL42" i="4"/>
  <c r="V44" i="4"/>
  <c r="I42" i="4"/>
  <c r="Q42" i="4"/>
  <c r="Y42" i="4"/>
  <c r="AG42" i="4"/>
  <c r="M43" i="4"/>
  <c r="U43" i="4"/>
  <c r="AC43" i="4"/>
  <c r="AK43" i="4"/>
  <c r="I44" i="4"/>
  <c r="Q44" i="4"/>
  <c r="Y44" i="4"/>
  <c r="AG44" i="4"/>
  <c r="M45" i="4"/>
  <c r="U45" i="4"/>
  <c r="AC45" i="4"/>
  <c r="AK45" i="4"/>
  <c r="I46" i="4"/>
  <c r="Q46" i="4"/>
  <c r="Y46" i="4"/>
  <c r="AG46" i="4"/>
  <c r="M47" i="4"/>
  <c r="U47" i="4"/>
  <c r="AC47" i="4"/>
  <c r="AK47" i="4"/>
  <c r="N42" i="4"/>
  <c r="AD42" i="4"/>
  <c r="N44" i="4"/>
  <c r="AD44" i="4"/>
  <c r="AL44" i="4"/>
  <c r="N46" i="4"/>
  <c r="V46" i="4"/>
  <c r="AD46" i="4"/>
  <c r="AL46" i="4"/>
  <c r="J42" i="4"/>
  <c r="R42" i="4"/>
  <c r="Z42" i="4"/>
  <c r="AH42" i="4"/>
  <c r="N43" i="4"/>
  <c r="V43" i="4"/>
  <c r="AD43" i="4"/>
  <c r="AL43" i="4"/>
  <c r="J44" i="4"/>
  <c r="R44" i="4"/>
  <c r="Z44" i="4"/>
  <c r="AH44" i="4"/>
  <c r="N45" i="4"/>
  <c r="V45" i="4"/>
  <c r="AD45" i="4"/>
  <c r="AL45" i="4"/>
  <c r="J46" i="4"/>
  <c r="R46" i="4"/>
  <c r="Z46" i="4"/>
  <c r="AH46" i="4"/>
  <c r="N47" i="4"/>
  <c r="V47" i="4"/>
  <c r="AD47" i="4"/>
  <c r="AL47" i="4"/>
  <c r="AM27" i="4"/>
  <c r="AI27" i="4"/>
  <c r="AE27" i="4"/>
  <c r="W27" i="4"/>
  <c r="S27" i="4"/>
  <c r="O27" i="4"/>
  <c r="K27" i="4"/>
  <c r="AL27" i="4"/>
  <c r="AH27" i="4"/>
  <c r="AD27" i="4"/>
  <c r="Z27" i="4"/>
  <c r="V27" i="4"/>
  <c r="R27" i="4"/>
  <c r="N27" i="4"/>
  <c r="J27" i="4"/>
  <c r="AK27" i="4"/>
  <c r="AG27" i="4"/>
  <c r="AC27" i="4"/>
  <c r="Y27" i="4"/>
  <c r="U27" i="4"/>
  <c r="Q27" i="4"/>
  <c r="M27" i="4"/>
  <c r="AJ27" i="4"/>
  <c r="AF27" i="4"/>
  <c r="AB27" i="4"/>
  <c r="X27" i="4"/>
  <c r="T27" i="4"/>
  <c r="P27" i="4"/>
  <c r="L27" i="4"/>
  <c r="I4" i="2"/>
  <c r="M4" i="2"/>
  <c r="Q4" i="2"/>
  <c r="K5" i="2"/>
  <c r="O5" i="2"/>
  <c r="I6" i="2"/>
  <c r="M6" i="2"/>
  <c r="Q6" i="2"/>
  <c r="K7" i="2"/>
  <c r="O7" i="2"/>
  <c r="K11" i="2"/>
  <c r="O11" i="2"/>
  <c r="I12" i="2"/>
  <c r="M12" i="2"/>
  <c r="Q12" i="2"/>
  <c r="K13" i="2"/>
  <c r="O13" i="2"/>
  <c r="I14" i="2"/>
  <c r="M14" i="2"/>
  <c r="Q14" i="2"/>
  <c r="K15" i="2"/>
  <c r="O15" i="2"/>
  <c r="I16" i="2"/>
  <c r="M16" i="2"/>
  <c r="Q16" i="2"/>
  <c r="I20" i="2"/>
  <c r="M20" i="2"/>
  <c r="Q20" i="2"/>
  <c r="K21" i="2"/>
  <c r="O21" i="2"/>
  <c r="I22" i="2"/>
  <c r="M22" i="2"/>
  <c r="Q22" i="2"/>
  <c r="K23" i="2"/>
  <c r="O23" i="2"/>
  <c r="I24" i="2"/>
  <c r="M24" i="2"/>
  <c r="Q24" i="2"/>
  <c r="K25" i="2"/>
  <c r="O25" i="2"/>
  <c r="I26" i="2"/>
  <c r="M26" i="2"/>
  <c r="Q26" i="2"/>
  <c r="K27" i="2"/>
  <c r="O27" i="2"/>
  <c r="I28" i="2"/>
  <c r="M28" i="2"/>
  <c r="Q28" i="2"/>
  <c r="K29" i="2"/>
  <c r="O29" i="2"/>
  <c r="I30" i="2"/>
  <c r="M30" i="2"/>
  <c r="Q30" i="2"/>
  <c r="K31" i="2"/>
  <c r="O31" i="2"/>
  <c r="I32" i="2"/>
  <c r="M32" i="2"/>
  <c r="Q32" i="2"/>
  <c r="K33" i="2"/>
  <c r="O33" i="2"/>
  <c r="I34" i="2"/>
  <c r="M34" i="2"/>
  <c r="Q34" i="2"/>
  <c r="M35" i="2"/>
  <c r="Q35" i="2"/>
  <c r="I39" i="2"/>
  <c r="M39" i="2"/>
  <c r="Q39" i="2"/>
  <c r="K40" i="2"/>
  <c r="O40" i="2"/>
  <c r="I41" i="2"/>
  <c r="M41" i="2"/>
  <c r="Q41" i="2"/>
  <c r="K42" i="2"/>
  <c r="O42" i="2"/>
  <c r="I43" i="2"/>
  <c r="M43" i="2"/>
  <c r="Q43" i="2"/>
  <c r="K44" i="2"/>
  <c r="O44" i="2"/>
  <c r="I45" i="2"/>
  <c r="M45" i="2"/>
  <c r="Q45" i="2"/>
  <c r="K46" i="2"/>
  <c r="O46" i="2"/>
  <c r="I47" i="2"/>
  <c r="M47" i="2"/>
  <c r="Q47" i="2"/>
  <c r="K48" i="2"/>
  <c r="O48" i="2"/>
  <c r="I49" i="2"/>
  <c r="M49" i="2"/>
  <c r="Q49" i="2"/>
  <c r="I53" i="2"/>
  <c r="I54" i="2"/>
  <c r="I55" i="2"/>
  <c r="G56" i="2"/>
  <c r="L6" i="3"/>
  <c r="H6" i="3"/>
  <c r="M6" i="3"/>
  <c r="I6" i="3"/>
  <c r="O6" i="3"/>
  <c r="J4" i="2"/>
  <c r="N4" i="2"/>
  <c r="R4" i="2"/>
  <c r="J6" i="2"/>
  <c r="N6" i="2"/>
  <c r="R6" i="2"/>
  <c r="J12" i="2"/>
  <c r="N12" i="2"/>
  <c r="R12" i="2"/>
  <c r="J14" i="2"/>
  <c r="N14" i="2"/>
  <c r="R14" i="2"/>
  <c r="J16" i="2"/>
  <c r="N16" i="2"/>
  <c r="R16" i="2"/>
  <c r="G17" i="2"/>
  <c r="J20" i="2"/>
  <c r="N20" i="2"/>
  <c r="R20" i="2"/>
  <c r="J22" i="2"/>
  <c r="N22" i="2"/>
  <c r="R22" i="2"/>
  <c r="J24" i="2"/>
  <c r="N24" i="2"/>
  <c r="R24" i="2"/>
  <c r="J26" i="2"/>
  <c r="N26" i="2"/>
  <c r="R26" i="2"/>
  <c r="J28" i="2"/>
  <c r="N28" i="2"/>
  <c r="R28" i="2"/>
  <c r="J30" i="2"/>
  <c r="N30" i="2"/>
  <c r="R30" i="2"/>
  <c r="J32" i="2"/>
  <c r="N32" i="2"/>
  <c r="R32" i="2"/>
  <c r="J34" i="2"/>
  <c r="N34" i="2"/>
  <c r="R34" i="2"/>
  <c r="G36" i="2"/>
  <c r="J39" i="2"/>
  <c r="N39" i="2"/>
  <c r="R39" i="2"/>
  <c r="J41" i="2"/>
  <c r="N41" i="2"/>
  <c r="R41" i="2"/>
  <c r="J43" i="2"/>
  <c r="N43" i="2"/>
  <c r="R43" i="2"/>
  <c r="J45" i="2"/>
  <c r="N45" i="2"/>
  <c r="R45" i="2"/>
  <c r="J47" i="2"/>
  <c r="N47" i="2"/>
  <c r="R47" i="2"/>
  <c r="J49" i="2"/>
  <c r="N49" i="2"/>
  <c r="R49" i="2"/>
  <c r="G50" i="2"/>
  <c r="K4" i="2"/>
  <c r="O4" i="2"/>
  <c r="K6" i="2"/>
  <c r="O6" i="2"/>
  <c r="K12" i="2"/>
  <c r="O12" i="2"/>
  <c r="K14" i="2"/>
  <c r="O14" i="2"/>
  <c r="K16" i="2"/>
  <c r="O16" i="2"/>
  <c r="K20" i="2"/>
  <c r="O20" i="2"/>
  <c r="K22" i="2"/>
  <c r="O22" i="2"/>
  <c r="K24" i="2"/>
  <c r="O24" i="2"/>
  <c r="K26" i="2"/>
  <c r="O26" i="2"/>
  <c r="K28" i="2"/>
  <c r="O28" i="2"/>
  <c r="K30" i="2"/>
  <c r="O30" i="2"/>
  <c r="K32" i="2"/>
  <c r="O32" i="2"/>
  <c r="K34" i="2"/>
  <c r="O34" i="2"/>
  <c r="K39" i="2"/>
  <c r="O39" i="2"/>
  <c r="K41" i="2"/>
  <c r="O41" i="2"/>
  <c r="K43" i="2"/>
  <c r="O43" i="2"/>
  <c r="K45" i="2"/>
  <c r="O45" i="2"/>
  <c r="K47" i="2"/>
  <c r="O47" i="2"/>
  <c r="K49" i="2"/>
  <c r="O49" i="2"/>
  <c r="T53" i="2"/>
  <c r="M53" i="2" s="1"/>
  <c r="T54" i="2"/>
  <c r="T55" i="2"/>
  <c r="G11" i="3"/>
  <c r="L10" i="3"/>
  <c r="L11" i="3" s="1"/>
  <c r="H10" i="3"/>
  <c r="H11" i="3" s="1"/>
  <c r="I10" i="3"/>
  <c r="I11" i="3" s="1"/>
  <c r="H4" i="2"/>
  <c r="L4" i="2"/>
  <c r="P4" i="2"/>
  <c r="J5" i="2"/>
  <c r="N5" i="2"/>
  <c r="H6" i="2"/>
  <c r="L6" i="2"/>
  <c r="J7" i="2"/>
  <c r="N7" i="2"/>
  <c r="J11" i="2"/>
  <c r="N11" i="2"/>
  <c r="H12" i="2"/>
  <c r="L12" i="2"/>
  <c r="J13" i="2"/>
  <c r="N13" i="2"/>
  <c r="H14" i="2"/>
  <c r="L14" i="2"/>
  <c r="J15" i="2"/>
  <c r="N15" i="2"/>
  <c r="H16" i="2"/>
  <c r="L16" i="2"/>
  <c r="H20" i="2"/>
  <c r="L20" i="2"/>
  <c r="J21" i="2"/>
  <c r="N21" i="2"/>
  <c r="H22" i="2"/>
  <c r="L22" i="2"/>
  <c r="J23" i="2"/>
  <c r="N23" i="2"/>
  <c r="H24" i="2"/>
  <c r="L24" i="2"/>
  <c r="J25" i="2"/>
  <c r="N25" i="2"/>
  <c r="H26" i="2"/>
  <c r="L26" i="2"/>
  <c r="J27" i="2"/>
  <c r="N27" i="2"/>
  <c r="H28" i="2"/>
  <c r="L28" i="2"/>
  <c r="J29" i="2"/>
  <c r="N29" i="2"/>
  <c r="H30" i="2"/>
  <c r="L30" i="2"/>
  <c r="J31" i="2"/>
  <c r="N31" i="2"/>
  <c r="H32" i="2"/>
  <c r="L32" i="2"/>
  <c r="J33" i="2"/>
  <c r="N33" i="2"/>
  <c r="H34" i="2"/>
  <c r="L34" i="2"/>
  <c r="L35" i="2"/>
  <c r="H39" i="2"/>
  <c r="L39" i="2"/>
  <c r="J40" i="2"/>
  <c r="N40" i="2"/>
  <c r="H41" i="2"/>
  <c r="L41" i="2"/>
  <c r="J42" i="2"/>
  <c r="N42" i="2"/>
  <c r="H43" i="2"/>
  <c r="L43" i="2"/>
  <c r="J44" i="2"/>
  <c r="N44" i="2"/>
  <c r="H45" i="2"/>
  <c r="L45" i="2"/>
  <c r="J46" i="2"/>
  <c r="N46" i="2"/>
  <c r="H47" i="2"/>
  <c r="L47" i="2"/>
  <c r="J48" i="2"/>
  <c r="N48" i="2"/>
  <c r="H49" i="2"/>
  <c r="L49" i="2"/>
  <c r="M54" i="2"/>
  <c r="M55" i="2"/>
  <c r="N4" i="3"/>
  <c r="J10" i="3"/>
  <c r="J11" i="3" s="1"/>
  <c r="K4" i="3"/>
  <c r="O4" i="3"/>
  <c r="H5" i="3"/>
  <c r="L5" i="3"/>
  <c r="I4" i="4"/>
  <c r="M4" i="4"/>
  <c r="Q4" i="4"/>
  <c r="U4" i="4"/>
  <c r="Y4" i="4"/>
  <c r="AC4" i="4"/>
  <c r="AG4" i="4"/>
  <c r="AK4" i="4"/>
  <c r="I5" i="4"/>
  <c r="M5" i="4"/>
  <c r="Q5" i="4"/>
  <c r="U5" i="4"/>
  <c r="Y5" i="4"/>
  <c r="AC5" i="4"/>
  <c r="AG5" i="4"/>
  <c r="AK5" i="4"/>
  <c r="I6" i="4"/>
  <c r="M6" i="4"/>
  <c r="Q6" i="4"/>
  <c r="U6" i="4"/>
  <c r="Y6" i="4"/>
  <c r="AC6" i="4"/>
  <c r="AG6" i="4"/>
  <c r="AK6" i="4"/>
  <c r="I7" i="4"/>
  <c r="M7" i="4"/>
  <c r="Q7" i="4"/>
  <c r="U7" i="4"/>
  <c r="Y7" i="4"/>
  <c r="AC7" i="4"/>
  <c r="AG7" i="4"/>
  <c r="AK7" i="4"/>
  <c r="I8" i="4"/>
  <c r="M8" i="4"/>
  <c r="Q8" i="4"/>
  <c r="U8" i="4"/>
  <c r="Y8" i="4"/>
  <c r="AC8" i="4"/>
  <c r="AG8" i="4"/>
  <c r="AK8" i="4"/>
  <c r="I9" i="4"/>
  <c r="M9" i="4"/>
  <c r="Q9" i="4"/>
  <c r="U9" i="4"/>
  <c r="Y9" i="4"/>
  <c r="AC9" i="4"/>
  <c r="AG9" i="4"/>
  <c r="AK9" i="4"/>
  <c r="I10" i="4"/>
  <c r="M10" i="4"/>
  <c r="Q10" i="4"/>
  <c r="U10" i="4"/>
  <c r="Y10" i="4"/>
  <c r="AC10" i="4"/>
  <c r="AG10" i="4"/>
  <c r="AK10" i="4"/>
  <c r="I11" i="4"/>
  <c r="M11" i="4"/>
  <c r="Q11" i="4"/>
  <c r="U11" i="4"/>
  <c r="Y11" i="4"/>
  <c r="AC11" i="4"/>
  <c r="AG11" i="4"/>
  <c r="AK11" i="4"/>
  <c r="I12" i="4"/>
  <c r="M12" i="4"/>
  <c r="Q12" i="4"/>
  <c r="U12" i="4"/>
  <c r="Y12" i="4"/>
  <c r="AC12" i="4"/>
  <c r="AG12" i="4"/>
  <c r="AK12" i="4"/>
  <c r="I13" i="4"/>
  <c r="M13" i="4"/>
  <c r="Q13" i="4"/>
  <c r="U13" i="4"/>
  <c r="Y13" i="4"/>
  <c r="AC13" i="4"/>
  <c r="AG13" i="4"/>
  <c r="AK13" i="4"/>
  <c r="I14" i="4"/>
  <c r="M14" i="4"/>
  <c r="Q14" i="4"/>
  <c r="U14" i="4"/>
  <c r="Y14" i="4"/>
  <c r="AC14" i="4"/>
  <c r="AG14" i="4"/>
  <c r="AK14" i="4"/>
  <c r="I15" i="4"/>
  <c r="M15" i="4"/>
  <c r="Q15" i="4"/>
  <c r="U15" i="4"/>
  <c r="Y15" i="4"/>
  <c r="AC15" i="4"/>
  <c r="AG15" i="4"/>
  <c r="AK15" i="4"/>
  <c r="I16" i="4"/>
  <c r="M16" i="4"/>
  <c r="Q16" i="4"/>
  <c r="U16" i="4"/>
  <c r="Y16" i="4"/>
  <c r="AC16" i="4"/>
  <c r="AG16" i="4"/>
  <c r="AK16" i="4"/>
  <c r="I17" i="4"/>
  <c r="M17" i="4"/>
  <c r="Q17" i="4"/>
  <c r="U17" i="4"/>
  <c r="Y17" i="4"/>
  <c r="AC17" i="4"/>
  <c r="AG17" i="4"/>
  <c r="AK17" i="4"/>
  <c r="I18" i="4"/>
  <c r="M18" i="4"/>
  <c r="Q18" i="4"/>
  <c r="U18" i="4"/>
  <c r="Y18" i="4"/>
  <c r="AC18" i="4"/>
  <c r="AG18" i="4"/>
  <c r="AK18" i="4"/>
  <c r="I19" i="4"/>
  <c r="M19" i="4"/>
  <c r="Q19" i="4"/>
  <c r="U19" i="4"/>
  <c r="Y19" i="4"/>
  <c r="AC19" i="4"/>
  <c r="AG19" i="4"/>
  <c r="AK19" i="4"/>
  <c r="I20" i="4"/>
  <c r="M20" i="4"/>
  <c r="Q20" i="4"/>
  <c r="U20" i="4"/>
  <c r="Y20" i="4"/>
  <c r="AC20" i="4"/>
  <c r="AG20" i="4"/>
  <c r="AK20" i="4"/>
  <c r="I21" i="4"/>
  <c r="M21" i="4"/>
  <c r="Q21" i="4"/>
  <c r="U21" i="4"/>
  <c r="Y21" i="4"/>
  <c r="AC21" i="4"/>
  <c r="AG21" i="4"/>
  <c r="AK21" i="4"/>
  <c r="I22" i="4"/>
  <c r="M22" i="4"/>
  <c r="Q22" i="4"/>
  <c r="U22" i="4"/>
  <c r="Y22" i="4"/>
  <c r="AC22" i="4"/>
  <c r="AG22" i="4"/>
  <c r="AK22" i="4"/>
  <c r="I23" i="4"/>
  <c r="M23" i="4"/>
  <c r="Q23" i="4"/>
  <c r="U23" i="4"/>
  <c r="Y23" i="4"/>
  <c r="AC23" i="4"/>
  <c r="AG23" i="4"/>
  <c r="AK23" i="4"/>
  <c r="J24" i="4"/>
  <c r="N24" i="4"/>
  <c r="R24" i="4"/>
  <c r="V24" i="4"/>
  <c r="Z24" i="4"/>
  <c r="AD24" i="4"/>
  <c r="AH24" i="4"/>
  <c r="AL24" i="4"/>
  <c r="L25" i="4"/>
  <c r="P25" i="4"/>
  <c r="T25" i="4"/>
  <c r="X25" i="4"/>
  <c r="AB25" i="4"/>
  <c r="AF25" i="4"/>
  <c r="AJ25" i="4"/>
  <c r="K28" i="4"/>
  <c r="O28" i="4"/>
  <c r="S28" i="4"/>
  <c r="W28" i="4"/>
  <c r="AE28" i="4"/>
  <c r="AI28" i="4"/>
  <c r="AM28" i="4"/>
  <c r="P29" i="4"/>
  <c r="T29" i="4"/>
  <c r="X29" i="4"/>
  <c r="AB29" i="4"/>
  <c r="AF29" i="4"/>
  <c r="AJ29" i="4"/>
  <c r="M30" i="4"/>
  <c r="Q30" i="4"/>
  <c r="U30" i="4"/>
  <c r="Y30" i="4"/>
  <c r="AC30" i="4"/>
  <c r="AG30" i="4"/>
  <c r="AK30" i="4"/>
  <c r="N31" i="4"/>
  <c r="R31" i="4"/>
  <c r="V31" i="4"/>
  <c r="Z31" i="4"/>
  <c r="AD31" i="4"/>
  <c r="AH31" i="4"/>
  <c r="AL31" i="4"/>
  <c r="O32" i="4"/>
  <c r="S32" i="4"/>
  <c r="W32" i="4"/>
  <c r="AE32" i="4"/>
  <c r="AI32" i="4"/>
  <c r="AM32" i="4"/>
  <c r="P33" i="4"/>
  <c r="T33" i="4"/>
  <c r="X33" i="4"/>
  <c r="AB33" i="4"/>
  <c r="AF33" i="4"/>
  <c r="AJ33" i="4"/>
  <c r="Q34" i="4"/>
  <c r="U34" i="4"/>
  <c r="Y34" i="4"/>
  <c r="AC34" i="4"/>
  <c r="AG34" i="4"/>
  <c r="AK34" i="4"/>
  <c r="W35" i="4"/>
  <c r="AE35" i="4"/>
  <c r="AI35" i="4"/>
  <c r="AM35" i="4"/>
  <c r="H42" i="4"/>
  <c r="L42" i="4"/>
  <c r="P42" i="4"/>
  <c r="T42" i="4"/>
  <c r="X42" i="4"/>
  <c r="AB42" i="4"/>
  <c r="AF42" i="4"/>
  <c r="AJ42" i="4"/>
  <c r="H43" i="4"/>
  <c r="L43" i="4"/>
  <c r="P43" i="4"/>
  <c r="T43" i="4"/>
  <c r="X43" i="4"/>
  <c r="AB43" i="4"/>
  <c r="AF43" i="4"/>
  <c r="AJ43" i="4"/>
  <c r="H44" i="4"/>
  <c r="L44" i="4"/>
  <c r="P44" i="4"/>
  <c r="T44" i="4"/>
  <c r="X44" i="4"/>
  <c r="AB44" i="4"/>
  <c r="AF44" i="4"/>
  <c r="AJ44" i="4"/>
  <c r="H45" i="4"/>
  <c r="L45" i="4"/>
  <c r="P45" i="4"/>
  <c r="T45" i="4"/>
  <c r="X45" i="4"/>
  <c r="AB45" i="4"/>
  <c r="AF45" i="4"/>
  <c r="AJ45" i="4"/>
  <c r="H46" i="4"/>
  <c r="L46" i="4"/>
  <c r="P46" i="4"/>
  <c r="T46" i="4"/>
  <c r="X46" i="4"/>
  <c r="AB46" i="4"/>
  <c r="AF46" i="4"/>
  <c r="AJ46" i="4"/>
  <c r="H47" i="4"/>
  <c r="L47" i="4"/>
  <c r="P47" i="4"/>
  <c r="T47" i="4"/>
  <c r="X47" i="4"/>
  <c r="AB47" i="4"/>
  <c r="AF47" i="4"/>
  <c r="AJ47" i="4"/>
  <c r="C17" i="5"/>
  <c r="H51" i="4"/>
  <c r="L51" i="4"/>
  <c r="P51" i="4"/>
  <c r="T51" i="4"/>
  <c r="X51" i="4"/>
  <c r="AB51" i="4"/>
  <c r="AF51" i="4"/>
  <c r="AJ51" i="4"/>
  <c r="H52" i="4"/>
  <c r="L52" i="4"/>
  <c r="P52" i="4"/>
  <c r="T52" i="4"/>
  <c r="X52" i="4"/>
  <c r="AB52" i="4"/>
  <c r="AF52" i="4"/>
  <c r="AJ52" i="4"/>
  <c r="H53" i="4"/>
  <c r="L53" i="4"/>
  <c r="P53" i="4"/>
  <c r="T53" i="4"/>
  <c r="X53" i="4"/>
  <c r="AB53" i="4"/>
  <c r="AF53" i="4"/>
  <c r="AJ53" i="4"/>
  <c r="H54" i="4"/>
  <c r="L54" i="4"/>
  <c r="P54" i="4"/>
  <c r="T54" i="4"/>
  <c r="X54" i="4"/>
  <c r="AB54" i="4"/>
  <c r="AF54" i="4"/>
  <c r="AJ54" i="4"/>
  <c r="H55" i="4"/>
  <c r="L55" i="4"/>
  <c r="P55" i="4"/>
  <c r="T55" i="4"/>
  <c r="X55" i="4"/>
  <c r="AB55" i="4"/>
  <c r="AF55" i="4"/>
  <c r="AJ55" i="4"/>
  <c r="H56" i="4"/>
  <c r="L56" i="4"/>
  <c r="P56" i="4"/>
  <c r="T56" i="4"/>
  <c r="X56" i="4"/>
  <c r="AB56" i="4"/>
  <c r="AF56" i="4"/>
  <c r="AJ56" i="4"/>
  <c r="H57" i="4"/>
  <c r="L57" i="4"/>
  <c r="P57" i="4"/>
  <c r="T57" i="4"/>
  <c r="X57" i="4"/>
  <c r="AB57" i="4"/>
  <c r="AF57" i="4"/>
  <c r="AJ57" i="4"/>
  <c r="H58" i="4"/>
  <c r="L58" i="4"/>
  <c r="P58" i="4"/>
  <c r="T58" i="4"/>
  <c r="X58" i="4"/>
  <c r="AB58" i="4"/>
  <c r="AF58" i="4"/>
  <c r="AJ58" i="4"/>
  <c r="H59" i="4"/>
  <c r="L59" i="4"/>
  <c r="P59" i="4"/>
  <c r="T59" i="4"/>
  <c r="X59" i="4"/>
  <c r="AB59" i="4"/>
  <c r="AF59" i="4"/>
  <c r="AJ59" i="4"/>
  <c r="H60" i="4"/>
  <c r="L60" i="4"/>
  <c r="P60" i="4"/>
  <c r="T60" i="4"/>
  <c r="X60" i="4"/>
  <c r="AB60" i="4"/>
  <c r="AF60" i="4"/>
  <c r="AJ60" i="4"/>
  <c r="H61" i="4"/>
  <c r="L61" i="4"/>
  <c r="P61" i="4"/>
  <c r="T61" i="4"/>
  <c r="X61" i="4"/>
  <c r="AB61" i="4"/>
  <c r="AF61" i="4"/>
  <c r="AJ61" i="4"/>
  <c r="Q62" i="4"/>
  <c r="U62" i="4"/>
  <c r="Y62" i="4"/>
  <c r="AC62" i="4"/>
  <c r="AG62" i="4"/>
  <c r="AK62" i="4"/>
  <c r="J66" i="4"/>
  <c r="N66" i="4"/>
  <c r="R66" i="4"/>
  <c r="V66" i="4"/>
  <c r="Z66" i="4"/>
  <c r="AD66" i="4"/>
  <c r="AH66" i="4"/>
  <c r="J67" i="4"/>
  <c r="N67" i="4"/>
  <c r="R67" i="4"/>
  <c r="V67" i="4"/>
  <c r="Z67" i="4"/>
  <c r="AD67" i="4"/>
  <c r="AH67" i="4"/>
  <c r="AL67" i="4"/>
  <c r="J68" i="4"/>
  <c r="N68" i="4"/>
  <c r="R68" i="4"/>
  <c r="V68" i="4"/>
  <c r="Z68" i="4"/>
  <c r="AD68" i="4"/>
  <c r="AH68" i="4"/>
  <c r="AL68" i="4"/>
  <c r="J69" i="4"/>
  <c r="N69" i="4"/>
  <c r="R69" i="4"/>
  <c r="V69" i="4"/>
  <c r="Z69" i="4"/>
  <c r="AD69" i="4"/>
  <c r="AH69" i="4"/>
  <c r="AL69" i="4"/>
  <c r="J70" i="4"/>
  <c r="N70" i="4"/>
  <c r="R70" i="4"/>
  <c r="V70" i="4"/>
  <c r="Z70" i="4"/>
  <c r="AD70" i="4"/>
  <c r="AH70" i="4"/>
  <c r="AL70" i="4"/>
  <c r="P71" i="4"/>
  <c r="X71" i="4"/>
  <c r="AF71" i="4"/>
  <c r="AM74" i="4"/>
  <c r="U74" i="4"/>
  <c r="AC74" i="4"/>
  <c r="AK74" i="4"/>
  <c r="P75" i="4"/>
  <c r="X75" i="4"/>
  <c r="AF75" i="4"/>
  <c r="AM78" i="4"/>
  <c r="U78" i="4"/>
  <c r="AC78" i="4"/>
  <c r="AK78" i="4"/>
  <c r="J4" i="4"/>
  <c r="N4" i="4"/>
  <c r="R4" i="4"/>
  <c r="V4" i="4"/>
  <c r="Z4" i="4"/>
  <c r="AD4" i="4"/>
  <c r="AH4" i="4"/>
  <c r="AL4" i="4"/>
  <c r="J5" i="4"/>
  <c r="N5" i="4"/>
  <c r="R5" i="4"/>
  <c r="V5" i="4"/>
  <c r="Z5" i="4"/>
  <c r="AD5" i="4"/>
  <c r="AH5" i="4"/>
  <c r="AL5" i="4"/>
  <c r="J6" i="4"/>
  <c r="N6" i="4"/>
  <c r="R6" i="4"/>
  <c r="V6" i="4"/>
  <c r="Z6" i="4"/>
  <c r="AD6" i="4"/>
  <c r="AH6" i="4"/>
  <c r="AL6" i="4"/>
  <c r="J7" i="4"/>
  <c r="N7" i="4"/>
  <c r="R7" i="4"/>
  <c r="V7" i="4"/>
  <c r="Z7" i="4"/>
  <c r="AD7" i="4"/>
  <c r="AH7" i="4"/>
  <c r="AL7" i="4"/>
  <c r="J8" i="4"/>
  <c r="N8" i="4"/>
  <c r="R8" i="4"/>
  <c r="V8" i="4"/>
  <c r="Z8" i="4"/>
  <c r="AD8" i="4"/>
  <c r="AH8" i="4"/>
  <c r="AL8" i="4"/>
  <c r="J9" i="4"/>
  <c r="N9" i="4"/>
  <c r="R9" i="4"/>
  <c r="V9" i="4"/>
  <c r="Z9" i="4"/>
  <c r="AD9" i="4"/>
  <c r="AH9" i="4"/>
  <c r="AL9" i="4"/>
  <c r="J10" i="4"/>
  <c r="N10" i="4"/>
  <c r="R10" i="4"/>
  <c r="V10" i="4"/>
  <c r="Z10" i="4"/>
  <c r="AD10" i="4"/>
  <c r="AH10" i="4"/>
  <c r="AL10" i="4"/>
  <c r="J11" i="4"/>
  <c r="N11" i="4"/>
  <c r="R11" i="4"/>
  <c r="V11" i="4"/>
  <c r="Z11" i="4"/>
  <c r="AD11" i="4"/>
  <c r="AH11" i="4"/>
  <c r="AL11" i="4"/>
  <c r="J12" i="4"/>
  <c r="N12" i="4"/>
  <c r="R12" i="4"/>
  <c r="V12" i="4"/>
  <c r="Z12" i="4"/>
  <c r="AD12" i="4"/>
  <c r="AH12" i="4"/>
  <c r="AL12" i="4"/>
  <c r="J13" i="4"/>
  <c r="N13" i="4"/>
  <c r="R13" i="4"/>
  <c r="V13" i="4"/>
  <c r="Z13" i="4"/>
  <c r="AD13" i="4"/>
  <c r="AH13" i="4"/>
  <c r="AL13" i="4"/>
  <c r="J14" i="4"/>
  <c r="N14" i="4"/>
  <c r="R14" i="4"/>
  <c r="V14" i="4"/>
  <c r="Z14" i="4"/>
  <c r="AD14" i="4"/>
  <c r="AH14" i="4"/>
  <c r="AL14" i="4"/>
  <c r="V15" i="4"/>
  <c r="Z15" i="4"/>
  <c r="AD15" i="4"/>
  <c r="AH15" i="4"/>
  <c r="AL15" i="4"/>
  <c r="V16" i="4"/>
  <c r="Z16" i="4"/>
  <c r="AD16" i="4"/>
  <c r="AH16" i="4"/>
  <c r="AL16" i="4"/>
  <c r="V17" i="4"/>
  <c r="Z17" i="4"/>
  <c r="AD17" i="4"/>
  <c r="AH17" i="4"/>
  <c r="AL17" i="4"/>
  <c r="R18" i="4"/>
  <c r="V18" i="4"/>
  <c r="Z18" i="4"/>
  <c r="AD18" i="4"/>
  <c r="AH18" i="4"/>
  <c r="AL18" i="4"/>
  <c r="V19" i="4"/>
  <c r="Z19" i="4"/>
  <c r="AD19" i="4"/>
  <c r="AH19" i="4"/>
  <c r="AL19" i="4"/>
  <c r="V20" i="4"/>
  <c r="Z20" i="4"/>
  <c r="AD20" i="4"/>
  <c r="AH20" i="4"/>
  <c r="AL20" i="4"/>
  <c r="V21" i="4"/>
  <c r="Z21" i="4"/>
  <c r="AD21" i="4"/>
  <c r="AH21" i="4"/>
  <c r="AL21" i="4"/>
  <c r="Z22" i="4"/>
  <c r="AD22" i="4"/>
  <c r="AH22" i="4"/>
  <c r="AL22" i="4"/>
  <c r="AD23" i="4"/>
  <c r="AH23" i="4"/>
  <c r="AL23" i="4"/>
  <c r="AE24" i="4"/>
  <c r="AI24" i="4"/>
  <c r="AM24" i="4"/>
  <c r="M25" i="4"/>
  <c r="Q25" i="4"/>
  <c r="U25" i="4"/>
  <c r="Y25" i="4"/>
  <c r="AC25" i="4"/>
  <c r="AG25" i="4"/>
  <c r="AK25" i="4"/>
  <c r="O31" i="4"/>
  <c r="S31" i="4"/>
  <c r="W31" i="4"/>
  <c r="AE31" i="4"/>
  <c r="AI31" i="4"/>
  <c r="AM31" i="4"/>
  <c r="P32" i="4"/>
  <c r="T32" i="4"/>
  <c r="X32" i="4"/>
  <c r="AB32" i="4"/>
  <c r="AF32" i="4"/>
  <c r="AJ32" i="4"/>
  <c r="X35" i="4"/>
  <c r="AB35" i="4"/>
  <c r="AF35" i="4"/>
  <c r="AJ35" i="4"/>
  <c r="K66" i="4"/>
  <c r="O66" i="4"/>
  <c r="S66" i="4"/>
  <c r="W66" i="4"/>
  <c r="AE66" i="4"/>
  <c r="AI66" i="4"/>
  <c r="AM66" i="4"/>
  <c r="K67" i="4"/>
  <c r="O67" i="4"/>
  <c r="S67" i="4"/>
  <c r="W67" i="4"/>
  <c r="AE67" i="4"/>
  <c r="AI67" i="4"/>
  <c r="AM67" i="4"/>
  <c r="K68" i="4"/>
  <c r="O68" i="4"/>
  <c r="S68" i="4"/>
  <c r="W68" i="4"/>
  <c r="AE68" i="4"/>
  <c r="AI68" i="4"/>
  <c r="AM68" i="4"/>
  <c r="K69" i="4"/>
  <c r="O69" i="4"/>
  <c r="S69" i="4"/>
  <c r="W69" i="4"/>
  <c r="AE69" i="4"/>
  <c r="AI69" i="4"/>
  <c r="AM69" i="4"/>
  <c r="K70" i="4"/>
  <c r="O70" i="4"/>
  <c r="S70" i="4"/>
  <c r="W70" i="4"/>
  <c r="AE70" i="4"/>
  <c r="AI70" i="4"/>
  <c r="K4" i="4"/>
  <c r="O4" i="4"/>
  <c r="S4" i="4"/>
  <c r="W4" i="4"/>
  <c r="AE4" i="4"/>
  <c r="AI4" i="4"/>
  <c r="AM4" i="4"/>
  <c r="K5" i="4"/>
  <c r="O5" i="4"/>
  <c r="S5" i="4"/>
  <c r="W5" i="4"/>
  <c r="AE5" i="4"/>
  <c r="AI5" i="4"/>
  <c r="AM5" i="4"/>
  <c r="K6" i="4"/>
  <c r="O6" i="4"/>
  <c r="S6" i="4"/>
  <c r="W6" i="4"/>
  <c r="AE6" i="4"/>
  <c r="AI6" i="4"/>
  <c r="AM6" i="4"/>
  <c r="K7" i="4"/>
  <c r="O7" i="4"/>
  <c r="S7" i="4"/>
  <c r="W7" i="4"/>
  <c r="AE7" i="4"/>
  <c r="AI7" i="4"/>
  <c r="AM7" i="4"/>
  <c r="K8" i="4"/>
  <c r="O8" i="4"/>
  <c r="S8" i="4"/>
  <c r="W8" i="4"/>
  <c r="AE8" i="4"/>
  <c r="AI8" i="4"/>
  <c r="AM8" i="4"/>
  <c r="K9" i="4"/>
  <c r="O9" i="4"/>
  <c r="S9" i="4"/>
  <c r="W9" i="4"/>
  <c r="AE9" i="4"/>
  <c r="AI9" i="4"/>
  <c r="AM9" i="4"/>
  <c r="K10" i="4"/>
  <c r="O10" i="4"/>
  <c r="S10" i="4"/>
  <c r="W10" i="4"/>
  <c r="AE10" i="4"/>
  <c r="AI10" i="4"/>
  <c r="AM10" i="4"/>
  <c r="K11" i="4"/>
  <c r="O11" i="4"/>
  <c r="S11" i="4"/>
  <c r="W11" i="4"/>
  <c r="AE11" i="4"/>
  <c r="AI11" i="4"/>
  <c r="AM11" i="4"/>
  <c r="K12" i="4"/>
  <c r="O12" i="4"/>
  <c r="S12" i="4"/>
  <c r="W12" i="4"/>
  <c r="AE12" i="4"/>
  <c r="AI12" i="4"/>
  <c r="AM12" i="4"/>
  <c r="K13" i="4"/>
  <c r="O13" i="4"/>
  <c r="S13" i="4"/>
  <c r="W13" i="4"/>
  <c r="AE13" i="4"/>
  <c r="AI13" i="4"/>
  <c r="AM13" i="4"/>
  <c r="K14" i="4"/>
  <c r="O14" i="4"/>
  <c r="S14" i="4"/>
  <c r="W14" i="4"/>
  <c r="AE14" i="4"/>
  <c r="AI14" i="4"/>
  <c r="AM14" i="4"/>
  <c r="K15" i="4"/>
  <c r="O15" i="4"/>
  <c r="S15" i="4"/>
  <c r="W15" i="4"/>
  <c r="AE15" i="4"/>
  <c r="AI15" i="4"/>
  <c r="AM15" i="4"/>
  <c r="K16" i="4"/>
  <c r="O16" i="4"/>
  <c r="S16" i="4"/>
  <c r="W16" i="4"/>
  <c r="AE16" i="4"/>
  <c r="AI16" i="4"/>
  <c r="AM16" i="4"/>
  <c r="K17" i="4"/>
  <c r="O17" i="4"/>
  <c r="S17" i="4"/>
  <c r="W17" i="4"/>
  <c r="AE17" i="4"/>
  <c r="AI17" i="4"/>
  <c r="AM17" i="4"/>
  <c r="K18" i="4"/>
  <c r="O18" i="4"/>
  <c r="S18" i="4"/>
  <c r="W18" i="4"/>
  <c r="AE18" i="4"/>
  <c r="AI18" i="4"/>
  <c r="AM18" i="4"/>
  <c r="K19" i="4"/>
  <c r="O19" i="4"/>
  <c r="S19" i="4"/>
  <c r="W19" i="4"/>
  <c r="AE19" i="4"/>
  <c r="AI19" i="4"/>
  <c r="AM19" i="4"/>
  <c r="K20" i="4"/>
  <c r="O20" i="4"/>
  <c r="S20" i="4"/>
  <c r="W20" i="4"/>
  <c r="AE20" i="4"/>
  <c r="AI20" i="4"/>
  <c r="AM20" i="4"/>
  <c r="K21" i="4"/>
  <c r="O21" i="4"/>
  <c r="S21" i="4"/>
  <c r="W21" i="4"/>
  <c r="AE21" i="4"/>
  <c r="AI21" i="4"/>
  <c r="AM21" i="4"/>
  <c r="K22" i="4"/>
  <c r="O22" i="4"/>
  <c r="S22" i="4"/>
  <c r="W22" i="4"/>
  <c r="AE22" i="4"/>
  <c r="AI22" i="4"/>
  <c r="AM22" i="4"/>
  <c r="K23" i="4"/>
  <c r="O23" i="4"/>
  <c r="S23" i="4"/>
  <c r="W23" i="4"/>
  <c r="AE23" i="4"/>
  <c r="AI23" i="4"/>
  <c r="AM23" i="4"/>
  <c r="L24" i="4"/>
  <c r="P24" i="4"/>
  <c r="T24" i="4"/>
  <c r="X24" i="4"/>
  <c r="AB24" i="4"/>
  <c r="AF24" i="4"/>
  <c r="AJ24" i="4"/>
  <c r="J25" i="4"/>
  <c r="N25" i="4"/>
  <c r="R25" i="4"/>
  <c r="V25" i="4"/>
  <c r="Z25" i="4"/>
  <c r="AD25" i="4"/>
  <c r="AH25" i="4"/>
  <c r="AL25" i="4"/>
  <c r="P31" i="4"/>
  <c r="T31" i="4"/>
  <c r="X31" i="4"/>
  <c r="AB31" i="4"/>
  <c r="AF31" i="4"/>
  <c r="AJ31" i="4"/>
  <c r="M32" i="4"/>
  <c r="Q32" i="4"/>
  <c r="U32" i="4"/>
  <c r="Y32" i="4"/>
  <c r="AC32" i="4"/>
  <c r="AG32" i="4"/>
  <c r="AK32" i="4"/>
  <c r="Y35" i="4"/>
  <c r="AC35" i="4"/>
  <c r="AG35" i="4"/>
  <c r="AK35" i="4"/>
  <c r="H66" i="4"/>
  <c r="L66" i="4"/>
  <c r="P66" i="4"/>
  <c r="T66" i="4"/>
  <c r="X66" i="4"/>
  <c r="AB66" i="4"/>
  <c r="AF66" i="4"/>
  <c r="AJ66" i="4"/>
  <c r="H67" i="4"/>
  <c r="L67" i="4"/>
  <c r="P67" i="4"/>
  <c r="T67" i="4"/>
  <c r="X67" i="4"/>
  <c r="AB67" i="4"/>
  <c r="AF67" i="4"/>
  <c r="AJ67" i="4"/>
  <c r="H68" i="4"/>
  <c r="L68" i="4"/>
  <c r="P68" i="4"/>
  <c r="T68" i="4"/>
  <c r="X68" i="4"/>
  <c r="AB68" i="4"/>
  <c r="AF68" i="4"/>
  <c r="AJ68" i="4"/>
  <c r="H69" i="4"/>
  <c r="L69" i="4"/>
  <c r="P69" i="4"/>
  <c r="T69" i="4"/>
  <c r="X69" i="4"/>
  <c r="AB69" i="4"/>
  <c r="AF69" i="4"/>
  <c r="AJ69" i="4"/>
  <c r="H70" i="4"/>
  <c r="L70" i="4"/>
  <c r="P70" i="4"/>
  <c r="T70" i="4"/>
  <c r="X70" i="4"/>
  <c r="AB70" i="4"/>
  <c r="AF70" i="4"/>
  <c r="AJ70" i="4"/>
  <c r="J4" i="3"/>
  <c r="K5" i="3"/>
  <c r="L4" i="4"/>
  <c r="P4" i="4"/>
  <c r="T4" i="4"/>
  <c r="X4" i="4"/>
  <c r="AB4" i="4"/>
  <c r="AF4" i="4"/>
  <c r="H5" i="4"/>
  <c r="L5" i="4"/>
  <c r="P5" i="4"/>
  <c r="T5" i="4"/>
  <c r="X5" i="4"/>
  <c r="AB5" i="4"/>
  <c r="AF5" i="4"/>
  <c r="H6" i="4"/>
  <c r="L6" i="4"/>
  <c r="P6" i="4"/>
  <c r="T6" i="4"/>
  <c r="X6" i="4"/>
  <c r="AB6" i="4"/>
  <c r="AF6" i="4"/>
  <c r="H7" i="4"/>
  <c r="L7" i="4"/>
  <c r="P7" i="4"/>
  <c r="T7" i="4"/>
  <c r="X7" i="4"/>
  <c r="AB7" i="4"/>
  <c r="AF7" i="4"/>
  <c r="H8" i="4"/>
  <c r="L8" i="4"/>
  <c r="P8" i="4"/>
  <c r="T8" i="4"/>
  <c r="X8" i="4"/>
  <c r="AB8" i="4"/>
  <c r="AF8" i="4"/>
  <c r="H9" i="4"/>
  <c r="L9" i="4"/>
  <c r="P9" i="4"/>
  <c r="T9" i="4"/>
  <c r="X9" i="4"/>
  <c r="AB9" i="4"/>
  <c r="AF9" i="4"/>
  <c r="H10" i="4"/>
  <c r="L10" i="4"/>
  <c r="P10" i="4"/>
  <c r="T10" i="4"/>
  <c r="X10" i="4"/>
  <c r="AB10" i="4"/>
  <c r="AF10" i="4"/>
  <c r="H11" i="4"/>
  <c r="L11" i="4"/>
  <c r="P11" i="4"/>
  <c r="T11" i="4"/>
  <c r="X11" i="4"/>
  <c r="AB11" i="4"/>
  <c r="AF11" i="4"/>
  <c r="H12" i="4"/>
  <c r="L12" i="4"/>
  <c r="P12" i="4"/>
  <c r="T12" i="4"/>
  <c r="X12" i="4"/>
  <c r="AB12" i="4"/>
  <c r="AF12" i="4"/>
  <c r="H13" i="4"/>
  <c r="L13" i="4"/>
  <c r="P13" i="4"/>
  <c r="T13" i="4"/>
  <c r="X13" i="4"/>
  <c r="AB13" i="4"/>
  <c r="AF13" i="4"/>
  <c r="H14" i="4"/>
  <c r="L14" i="4"/>
  <c r="P14" i="4"/>
  <c r="T14" i="4"/>
  <c r="X14" i="4"/>
  <c r="AB14" i="4"/>
  <c r="AF14" i="4"/>
  <c r="H15" i="4"/>
  <c r="L15" i="4"/>
  <c r="P15" i="4"/>
  <c r="T15" i="4"/>
  <c r="X15" i="4"/>
  <c r="AB15" i="4"/>
  <c r="AF15" i="4"/>
  <c r="H16" i="4"/>
  <c r="L16" i="4"/>
  <c r="P16" i="4"/>
  <c r="T16" i="4"/>
  <c r="X16" i="4"/>
  <c r="AB16" i="4"/>
  <c r="AF16" i="4"/>
  <c r="H17" i="4"/>
  <c r="L17" i="4"/>
  <c r="P17" i="4"/>
  <c r="T17" i="4"/>
  <c r="X17" i="4"/>
  <c r="AB17" i="4"/>
  <c r="AF17" i="4"/>
  <c r="H18" i="4"/>
  <c r="L18" i="4"/>
  <c r="P18" i="4"/>
  <c r="T18" i="4"/>
  <c r="X18" i="4"/>
  <c r="AB18" i="4"/>
  <c r="AF18" i="4"/>
  <c r="H19" i="4"/>
  <c r="L19" i="4"/>
  <c r="P19" i="4"/>
  <c r="T19" i="4"/>
  <c r="X19" i="4"/>
  <c r="AB19" i="4"/>
  <c r="AF19" i="4"/>
  <c r="H20" i="4"/>
  <c r="L20" i="4"/>
  <c r="P20" i="4"/>
  <c r="T20" i="4"/>
  <c r="X20" i="4"/>
  <c r="AB20" i="4"/>
  <c r="AF20" i="4"/>
  <c r="H21" i="4"/>
  <c r="L21" i="4"/>
  <c r="P21" i="4"/>
  <c r="T21" i="4"/>
  <c r="X21" i="4"/>
  <c r="AB21" i="4"/>
  <c r="AF21" i="4"/>
  <c r="H22" i="4"/>
  <c r="L22" i="4"/>
  <c r="P22" i="4"/>
  <c r="T22" i="4"/>
  <c r="X22" i="4"/>
  <c r="AB22" i="4"/>
  <c r="AF22" i="4"/>
  <c r="H23" i="4"/>
  <c r="L23" i="4"/>
  <c r="P23" i="4"/>
  <c r="T23" i="4"/>
  <c r="X23" i="4"/>
  <c r="AB23" i="4"/>
  <c r="AF23" i="4"/>
  <c r="I24" i="4"/>
  <c r="M24" i="4"/>
  <c r="Q24" i="4"/>
  <c r="U24" i="4"/>
  <c r="Y24" i="4"/>
  <c r="AC24" i="4"/>
  <c r="AG24" i="4"/>
  <c r="K25" i="4"/>
  <c r="O25" i="4"/>
  <c r="S25" i="4"/>
  <c r="W25" i="4"/>
  <c r="AE25" i="4"/>
  <c r="AI25" i="4"/>
  <c r="N28" i="4"/>
  <c r="R28" i="4"/>
  <c r="V28" i="4"/>
  <c r="Z28" i="4"/>
  <c r="AD28" i="4"/>
  <c r="AH28" i="4"/>
  <c r="O29" i="4"/>
  <c r="S29" i="4"/>
  <c r="W29" i="4"/>
  <c r="AE29" i="4"/>
  <c r="AI29" i="4"/>
  <c r="P30" i="4"/>
  <c r="T30" i="4"/>
  <c r="X30" i="4"/>
  <c r="AB30" i="4"/>
  <c r="AF30" i="4"/>
  <c r="M31" i="4"/>
  <c r="Q31" i="4"/>
  <c r="U31" i="4"/>
  <c r="Y31" i="4"/>
  <c r="AC31" i="4"/>
  <c r="AG31" i="4"/>
  <c r="N32" i="4"/>
  <c r="R32" i="4"/>
  <c r="V32" i="4"/>
  <c r="Z32" i="4"/>
  <c r="AD32" i="4"/>
  <c r="AH32" i="4"/>
  <c r="O33" i="4"/>
  <c r="S33" i="4"/>
  <c r="W33" i="4"/>
  <c r="AE33" i="4"/>
  <c r="AI33" i="4"/>
  <c r="P34" i="4"/>
  <c r="T34" i="4"/>
  <c r="X34" i="4"/>
  <c r="AB34" i="4"/>
  <c r="AF34" i="4"/>
  <c r="V35" i="4"/>
  <c r="Z35" i="4"/>
  <c r="AD35" i="4"/>
  <c r="AH35" i="4"/>
  <c r="K42" i="4"/>
  <c r="O42" i="4"/>
  <c r="S42" i="4"/>
  <c r="W42" i="4"/>
  <c r="AE42" i="4"/>
  <c r="AI42" i="4"/>
  <c r="K43" i="4"/>
  <c r="O43" i="4"/>
  <c r="S43" i="4"/>
  <c r="W43" i="4"/>
  <c r="AE43" i="4"/>
  <c r="AI43" i="4"/>
  <c r="K44" i="4"/>
  <c r="O44" i="4"/>
  <c r="S44" i="4"/>
  <c r="W44" i="4"/>
  <c r="AE44" i="4"/>
  <c r="AI44" i="4"/>
  <c r="K45" i="4"/>
  <c r="O45" i="4"/>
  <c r="S45" i="4"/>
  <c r="W45" i="4"/>
  <c r="AE45" i="4"/>
  <c r="AI45" i="4"/>
  <c r="K46" i="4"/>
  <c r="O46" i="4"/>
  <c r="S46" i="4"/>
  <c r="W46" i="4"/>
  <c r="AE46" i="4"/>
  <c r="AI46" i="4"/>
  <c r="K47" i="4"/>
  <c r="O47" i="4"/>
  <c r="S47" i="4"/>
  <c r="W47" i="4"/>
  <c r="AE47" i="4"/>
  <c r="AI47" i="4"/>
  <c r="K51" i="4"/>
  <c r="O51" i="4"/>
  <c r="S51" i="4"/>
  <c r="W51" i="4"/>
  <c r="AE51" i="4"/>
  <c r="AI51" i="4"/>
  <c r="AM51" i="4"/>
  <c r="K52" i="4"/>
  <c r="O52" i="4"/>
  <c r="S52" i="4"/>
  <c r="W52" i="4"/>
  <c r="AE52" i="4"/>
  <c r="AI52" i="4"/>
  <c r="K53" i="4"/>
  <c r="O53" i="4"/>
  <c r="S53" i="4"/>
  <c r="W53" i="4"/>
  <c r="AE53" i="4"/>
  <c r="AI53" i="4"/>
  <c r="K54" i="4"/>
  <c r="O54" i="4"/>
  <c r="S54" i="4"/>
  <c r="W54" i="4"/>
  <c r="AE54" i="4"/>
  <c r="AI54" i="4"/>
  <c r="K55" i="4"/>
  <c r="O55" i="4"/>
  <c r="S55" i="4"/>
  <c r="W55" i="4"/>
  <c r="AE55" i="4"/>
  <c r="AI55" i="4"/>
  <c r="K56" i="4"/>
  <c r="O56" i="4"/>
  <c r="S56" i="4"/>
  <c r="W56" i="4"/>
  <c r="AE56" i="4"/>
  <c r="AI56" i="4"/>
  <c r="K57" i="4"/>
  <c r="O57" i="4"/>
  <c r="S57" i="4"/>
  <c r="W57" i="4"/>
  <c r="AE57" i="4"/>
  <c r="AI57" i="4"/>
  <c r="K58" i="4"/>
  <c r="O58" i="4"/>
  <c r="S58" i="4"/>
  <c r="W58" i="4"/>
  <c r="AE58" i="4"/>
  <c r="AI58" i="4"/>
  <c r="K59" i="4"/>
  <c r="O59" i="4"/>
  <c r="S59" i="4"/>
  <c r="W59" i="4"/>
  <c r="AE59" i="4"/>
  <c r="AI59" i="4"/>
  <c r="K60" i="4"/>
  <c r="O60" i="4"/>
  <c r="S60" i="4"/>
  <c r="W60" i="4"/>
  <c r="AE60" i="4"/>
  <c r="AI60" i="4"/>
  <c r="K61" i="4"/>
  <c r="O61" i="4"/>
  <c r="S61" i="4"/>
  <c r="W61" i="4"/>
  <c r="AE61" i="4"/>
  <c r="AI61" i="4"/>
  <c r="L62" i="4"/>
  <c r="P62" i="4"/>
  <c r="T62" i="4"/>
  <c r="X62" i="4"/>
  <c r="AB62" i="4"/>
  <c r="AF62" i="4"/>
  <c r="I66" i="4"/>
  <c r="M66" i="4"/>
  <c r="Q66" i="4"/>
  <c r="U66" i="4"/>
  <c r="Y66" i="4"/>
  <c r="AC66" i="4"/>
  <c r="AG66" i="4"/>
  <c r="AK66" i="4"/>
  <c r="I67" i="4"/>
  <c r="M67" i="4"/>
  <c r="Q67" i="4"/>
  <c r="U67" i="4"/>
  <c r="Y67" i="4"/>
  <c r="AC67" i="4"/>
  <c r="AG67" i="4"/>
  <c r="I68" i="4"/>
  <c r="M68" i="4"/>
  <c r="Q68" i="4"/>
  <c r="U68" i="4"/>
  <c r="Y68" i="4"/>
  <c r="AC68" i="4"/>
  <c r="AG68" i="4"/>
  <c r="I69" i="4"/>
  <c r="M69" i="4"/>
  <c r="Q69" i="4"/>
  <c r="U69" i="4"/>
  <c r="Y69" i="4"/>
  <c r="AC69" i="4"/>
  <c r="AG69" i="4"/>
  <c r="I70" i="4"/>
  <c r="M70" i="4"/>
  <c r="Q70" i="4"/>
  <c r="U70" i="4"/>
  <c r="Y70" i="4"/>
  <c r="AC70" i="4"/>
  <c r="AG70" i="4"/>
  <c r="AK70" i="4"/>
  <c r="AM71" i="4"/>
  <c r="U71" i="4"/>
  <c r="AC71" i="4"/>
  <c r="P72" i="4"/>
  <c r="X72" i="4"/>
  <c r="T74" i="4"/>
  <c r="AB74" i="4"/>
  <c r="AM75" i="4"/>
  <c r="U75" i="4"/>
  <c r="AC75" i="4"/>
  <c r="P76" i="4"/>
  <c r="X76" i="4"/>
  <c r="T78" i="4"/>
  <c r="AB78" i="4"/>
  <c r="J71" i="4"/>
  <c r="N71" i="4"/>
  <c r="R71" i="4"/>
  <c r="V71" i="4"/>
  <c r="Z71" i="4"/>
  <c r="AD71" i="4"/>
  <c r="AH71" i="4"/>
  <c r="AL71" i="4"/>
  <c r="J72" i="4"/>
  <c r="N72" i="4"/>
  <c r="R72" i="4"/>
  <c r="V72" i="4"/>
  <c r="Z72" i="4"/>
  <c r="AD72" i="4"/>
  <c r="AH72" i="4"/>
  <c r="AL72" i="4"/>
  <c r="J73" i="4"/>
  <c r="N73" i="4"/>
  <c r="R73" i="4"/>
  <c r="V73" i="4"/>
  <c r="Z73" i="4"/>
  <c r="AD73" i="4"/>
  <c r="AH73" i="4"/>
  <c r="AL73" i="4"/>
  <c r="J74" i="4"/>
  <c r="N74" i="4"/>
  <c r="R74" i="4"/>
  <c r="V74" i="4"/>
  <c r="Z74" i="4"/>
  <c r="AD74" i="4"/>
  <c r="AH74" i="4"/>
  <c r="AL74" i="4"/>
  <c r="J75" i="4"/>
  <c r="N75" i="4"/>
  <c r="R75" i="4"/>
  <c r="V75" i="4"/>
  <c r="Z75" i="4"/>
  <c r="AD75" i="4"/>
  <c r="AH75" i="4"/>
  <c r="AL75" i="4"/>
  <c r="J76" i="4"/>
  <c r="N76" i="4"/>
  <c r="R76" i="4"/>
  <c r="V76" i="4"/>
  <c r="Z76" i="4"/>
  <c r="AD76" i="4"/>
  <c r="AH76" i="4"/>
  <c r="AL76" i="4"/>
  <c r="J77" i="4"/>
  <c r="N77" i="4"/>
  <c r="R77" i="4"/>
  <c r="V77" i="4"/>
  <c r="Z77" i="4"/>
  <c r="AD77" i="4"/>
  <c r="AH77" i="4"/>
  <c r="AL77" i="4"/>
  <c r="J78" i="4"/>
  <c r="N78" i="4"/>
  <c r="R78" i="4"/>
  <c r="V78" i="4"/>
  <c r="Z78" i="4"/>
  <c r="AD78" i="4"/>
  <c r="AH78" i="4"/>
  <c r="AL78" i="4"/>
  <c r="J79" i="4"/>
  <c r="N79" i="4"/>
  <c r="R79" i="4"/>
  <c r="V79" i="4"/>
  <c r="Z79" i="4"/>
  <c r="AD79" i="4"/>
  <c r="AH79" i="4"/>
  <c r="AL79" i="4"/>
  <c r="J80" i="4"/>
  <c r="N80" i="4"/>
  <c r="R80" i="4"/>
  <c r="V80" i="4"/>
  <c r="Z80" i="4"/>
  <c r="AD80" i="4"/>
  <c r="AH80" i="4"/>
  <c r="AL80" i="4"/>
  <c r="J81" i="4"/>
  <c r="N81" i="4"/>
  <c r="R81" i="4"/>
  <c r="V81" i="4"/>
  <c r="Z81" i="4"/>
  <c r="AD81" i="4"/>
  <c r="AH81" i="4"/>
  <c r="AL81" i="4"/>
  <c r="J82" i="4"/>
  <c r="N82" i="4"/>
  <c r="R82" i="4"/>
  <c r="V82" i="4"/>
  <c r="Z82" i="4"/>
  <c r="AD82" i="4"/>
  <c r="AH82" i="4"/>
  <c r="AL82" i="4"/>
  <c r="J83" i="4"/>
  <c r="N83" i="4"/>
  <c r="R83" i="4"/>
  <c r="V83" i="4"/>
  <c r="Z83" i="4"/>
  <c r="AD83" i="4"/>
  <c r="AH83" i="4"/>
  <c r="AL83" i="4"/>
  <c r="J84" i="4"/>
  <c r="N84" i="4"/>
  <c r="R84" i="4"/>
  <c r="V84" i="4"/>
  <c r="Z84" i="4"/>
  <c r="AD84" i="4"/>
  <c r="AH84" i="4"/>
  <c r="AL84" i="4"/>
  <c r="J85" i="4"/>
  <c r="N85" i="4"/>
  <c r="R85" i="4"/>
  <c r="V85" i="4"/>
  <c r="Z85" i="4"/>
  <c r="AD85" i="4"/>
  <c r="AH85" i="4"/>
  <c r="AL85" i="4"/>
  <c r="J86" i="4"/>
  <c r="N86" i="4"/>
  <c r="R86" i="4"/>
  <c r="V86" i="4"/>
  <c r="Z86" i="4"/>
  <c r="AD86" i="4"/>
  <c r="AH86" i="4"/>
  <c r="AL86" i="4"/>
  <c r="J87" i="4"/>
  <c r="N87" i="4"/>
  <c r="R87" i="4"/>
  <c r="V87" i="4"/>
  <c r="Z87" i="4"/>
  <c r="AD87" i="4"/>
  <c r="AH87" i="4"/>
  <c r="AL87" i="4"/>
  <c r="J88" i="4"/>
  <c r="N88" i="4"/>
  <c r="R88" i="4"/>
  <c r="V88" i="4"/>
  <c r="Z88" i="4"/>
  <c r="AD88" i="4"/>
  <c r="AH88" i="4"/>
  <c r="AL88" i="4"/>
  <c r="J89" i="4"/>
  <c r="N89" i="4"/>
  <c r="R89" i="4"/>
  <c r="V89" i="4"/>
  <c r="Z89" i="4"/>
  <c r="AD89" i="4"/>
  <c r="AH89" i="4"/>
  <c r="AL89" i="4"/>
  <c r="J90" i="4"/>
  <c r="N90" i="4"/>
  <c r="R90" i="4"/>
  <c r="V90" i="4"/>
  <c r="Z90" i="4"/>
  <c r="AD90" i="4"/>
  <c r="AH90" i="4"/>
  <c r="AL90" i="4"/>
  <c r="J91" i="4"/>
  <c r="N91" i="4"/>
  <c r="R91" i="4"/>
  <c r="V91" i="4"/>
  <c r="Z91" i="4"/>
  <c r="AD91" i="4"/>
  <c r="AH91" i="4"/>
  <c r="AL91" i="4"/>
  <c r="J92" i="4"/>
  <c r="N92" i="4"/>
  <c r="R92" i="4"/>
  <c r="V92" i="4"/>
  <c r="Z92" i="4"/>
  <c r="AD92" i="4"/>
  <c r="AH92" i="4"/>
  <c r="AL92" i="4"/>
  <c r="J93" i="4"/>
  <c r="N93" i="4"/>
  <c r="R93" i="4"/>
  <c r="V93" i="4"/>
  <c r="Z93" i="4"/>
  <c r="AD93" i="4"/>
  <c r="AH93" i="4"/>
  <c r="AL93" i="4"/>
  <c r="J94" i="4"/>
  <c r="N94" i="4"/>
  <c r="R94" i="4"/>
  <c r="V94" i="4"/>
  <c r="Z94" i="4"/>
  <c r="AD94" i="4"/>
  <c r="AH94" i="4"/>
  <c r="AL94" i="4"/>
  <c r="J95" i="4"/>
  <c r="N95" i="4"/>
  <c r="R95" i="4"/>
  <c r="V95" i="4"/>
  <c r="Z95" i="4"/>
  <c r="AD95" i="4"/>
  <c r="AH95" i="4"/>
  <c r="AL95" i="4"/>
  <c r="J96" i="4"/>
  <c r="N96" i="4"/>
  <c r="R96" i="4"/>
  <c r="V96" i="4"/>
  <c r="Z96" i="4"/>
  <c r="AD96" i="4"/>
  <c r="AH96" i="4"/>
  <c r="AL96" i="4"/>
  <c r="J97" i="4"/>
  <c r="N97" i="4"/>
  <c r="R97" i="4"/>
  <c r="V97" i="4"/>
  <c r="Z97" i="4"/>
  <c r="AD97" i="4"/>
  <c r="AH97" i="4"/>
  <c r="AL97" i="4"/>
  <c r="J98" i="4"/>
  <c r="N98" i="4"/>
  <c r="R98" i="4"/>
  <c r="V98" i="4"/>
  <c r="Z98" i="4"/>
  <c r="AD98" i="4"/>
  <c r="AH98" i="4"/>
  <c r="AL98" i="4"/>
  <c r="J99" i="4"/>
  <c r="N99" i="4"/>
  <c r="R99" i="4"/>
  <c r="V99" i="4"/>
  <c r="Z99" i="4"/>
  <c r="AD99" i="4"/>
  <c r="AH99" i="4"/>
  <c r="AL99" i="4"/>
  <c r="J100" i="4"/>
  <c r="N100" i="4"/>
  <c r="R100" i="4"/>
  <c r="V100" i="4"/>
  <c r="Z100" i="4"/>
  <c r="AD100" i="4"/>
  <c r="AH100" i="4"/>
  <c r="AL100" i="4"/>
  <c r="J101" i="4"/>
  <c r="N101" i="4"/>
  <c r="R101" i="4"/>
  <c r="V101" i="4"/>
  <c r="Z101" i="4"/>
  <c r="AD101" i="4"/>
  <c r="AH101" i="4"/>
  <c r="AL101" i="4"/>
  <c r="J102" i="4"/>
  <c r="N102" i="4"/>
  <c r="R102" i="4"/>
  <c r="V102" i="4"/>
  <c r="Z102" i="4"/>
  <c r="AD102" i="4"/>
  <c r="AH102" i="4"/>
  <c r="AL102" i="4"/>
  <c r="J103" i="4"/>
  <c r="N103" i="4"/>
  <c r="R103" i="4"/>
  <c r="V103" i="4"/>
  <c r="Z103" i="4"/>
  <c r="AD103" i="4"/>
  <c r="AH103" i="4"/>
  <c r="AL103" i="4"/>
  <c r="J104" i="4"/>
  <c r="N104" i="4"/>
  <c r="R104" i="4"/>
  <c r="V104" i="4"/>
  <c r="Z104" i="4"/>
  <c r="AD104" i="4"/>
  <c r="AH104" i="4"/>
  <c r="AL104" i="4"/>
  <c r="J105" i="4"/>
  <c r="N105" i="4"/>
  <c r="R105" i="4"/>
  <c r="V105" i="4"/>
  <c r="Z105" i="4"/>
  <c r="AD105" i="4"/>
  <c r="AH105" i="4"/>
  <c r="AL105" i="4"/>
  <c r="J106" i="4"/>
  <c r="N106" i="4"/>
  <c r="R106" i="4"/>
  <c r="V106" i="4"/>
  <c r="Z106" i="4"/>
  <c r="AD106" i="4"/>
  <c r="AH106" i="4"/>
  <c r="AL106" i="4"/>
  <c r="J107" i="4"/>
  <c r="N107" i="4"/>
  <c r="R107" i="4"/>
  <c r="V107" i="4"/>
  <c r="Z107" i="4"/>
  <c r="AD107" i="4"/>
  <c r="AH107" i="4"/>
  <c r="AL107" i="4"/>
  <c r="J108" i="4"/>
  <c r="N108" i="4"/>
  <c r="R108" i="4"/>
  <c r="S109" i="4"/>
  <c r="K71" i="4"/>
  <c r="O71" i="4"/>
  <c r="S71" i="4"/>
  <c r="W71" i="4"/>
  <c r="AE71" i="4"/>
  <c r="AI71" i="4"/>
  <c r="K72" i="4"/>
  <c r="O72" i="4"/>
  <c r="S72" i="4"/>
  <c r="W72" i="4"/>
  <c r="AE72" i="4"/>
  <c r="AI72" i="4"/>
  <c r="K73" i="4"/>
  <c r="O73" i="4"/>
  <c r="S73" i="4"/>
  <c r="W73" i="4"/>
  <c r="AE73" i="4"/>
  <c r="AI73" i="4"/>
  <c r="K74" i="4"/>
  <c r="O74" i="4"/>
  <c r="S74" i="4"/>
  <c r="W74" i="4"/>
  <c r="AE74" i="4"/>
  <c r="AI74" i="4"/>
  <c r="K75" i="4"/>
  <c r="O75" i="4"/>
  <c r="S75" i="4"/>
  <c r="W75" i="4"/>
  <c r="AE75" i="4"/>
  <c r="AI75" i="4"/>
  <c r="K76" i="4"/>
  <c r="O76" i="4"/>
  <c r="S76" i="4"/>
  <c r="W76" i="4"/>
  <c r="AE76" i="4"/>
  <c r="AI76" i="4"/>
  <c r="K77" i="4"/>
  <c r="O77" i="4"/>
  <c r="S77" i="4"/>
  <c r="W77" i="4"/>
  <c r="AE77" i="4"/>
  <c r="AI77" i="4"/>
  <c r="K78" i="4"/>
  <c r="O78" i="4"/>
  <c r="S78" i="4"/>
  <c r="W78" i="4"/>
  <c r="AE78" i="4"/>
  <c r="AI78" i="4"/>
  <c r="K79" i="4"/>
  <c r="O79" i="4"/>
  <c r="S79" i="4"/>
  <c r="W79" i="4"/>
  <c r="AE79" i="4"/>
  <c r="AI79" i="4"/>
  <c r="K80" i="4"/>
  <c r="O80" i="4"/>
  <c r="S80" i="4"/>
  <c r="W80" i="4"/>
  <c r="AE80" i="4"/>
  <c r="AI80" i="4"/>
  <c r="K81" i="4"/>
  <c r="O81" i="4"/>
  <c r="S81" i="4"/>
  <c r="W81" i="4"/>
  <c r="AE81" i="4"/>
  <c r="AI81" i="4"/>
  <c r="K82" i="4"/>
  <c r="O82" i="4"/>
  <c r="S82" i="4"/>
  <c r="W82" i="4"/>
  <c r="AE82" i="4"/>
  <c r="AI82" i="4"/>
  <c r="K83" i="4"/>
  <c r="O83" i="4"/>
  <c r="S83" i="4"/>
  <c r="W83" i="4"/>
  <c r="AE83" i="4"/>
  <c r="AI83" i="4"/>
  <c r="K84" i="4"/>
  <c r="O84" i="4"/>
  <c r="S84" i="4"/>
  <c r="W84" i="4"/>
  <c r="AE84" i="4"/>
  <c r="AI84" i="4"/>
  <c r="K85" i="4"/>
  <c r="O85" i="4"/>
  <c r="S85" i="4"/>
  <c r="W85" i="4"/>
  <c r="AE85" i="4"/>
  <c r="AI85" i="4"/>
  <c r="K86" i="4"/>
  <c r="O86" i="4"/>
  <c r="S86" i="4"/>
  <c r="W86" i="4"/>
  <c r="AE86" i="4"/>
  <c r="AI86" i="4"/>
  <c r="K87" i="4"/>
  <c r="O87" i="4"/>
  <c r="S87" i="4"/>
  <c r="W87" i="4"/>
  <c r="AE87" i="4"/>
  <c r="AI87" i="4"/>
  <c r="K88" i="4"/>
  <c r="O88" i="4"/>
  <c r="S88" i="4"/>
  <c r="W88" i="4"/>
  <c r="AE88" i="4"/>
  <c r="AI88" i="4"/>
  <c r="K89" i="4"/>
  <c r="O89" i="4"/>
  <c r="S89" i="4"/>
  <c r="W89" i="4"/>
  <c r="AE89" i="4"/>
  <c r="AI89" i="4"/>
  <c r="K90" i="4"/>
  <c r="O90" i="4"/>
  <c r="S90" i="4"/>
  <c r="W90" i="4"/>
  <c r="AE90" i="4"/>
  <c r="AI90" i="4"/>
  <c r="K91" i="4"/>
  <c r="O91" i="4"/>
  <c r="S91" i="4"/>
  <c r="W91" i="4"/>
  <c r="AE91" i="4"/>
  <c r="AI91" i="4"/>
  <c r="K92" i="4"/>
  <c r="O92" i="4"/>
  <c r="S92" i="4"/>
  <c r="W92" i="4"/>
  <c r="AE92" i="4"/>
  <c r="AI92" i="4"/>
  <c r="K93" i="4"/>
  <c r="O93" i="4"/>
  <c r="S93" i="4"/>
  <c r="W93" i="4"/>
  <c r="AE93" i="4"/>
  <c r="AI93" i="4"/>
  <c r="K94" i="4"/>
  <c r="O94" i="4"/>
  <c r="S94" i="4"/>
  <c r="W94" i="4"/>
  <c r="AE94" i="4"/>
  <c r="AI94" i="4"/>
  <c r="K95" i="4"/>
  <c r="O95" i="4"/>
  <c r="S95" i="4"/>
  <c r="W95" i="4"/>
  <c r="AE95" i="4"/>
  <c r="AI95" i="4"/>
  <c r="K96" i="4"/>
  <c r="O96" i="4"/>
  <c r="S96" i="4"/>
  <c r="W96" i="4"/>
  <c r="AE96" i="4"/>
  <c r="AI96" i="4"/>
  <c r="K97" i="4"/>
  <c r="O97" i="4"/>
  <c r="S97" i="4"/>
  <c r="W97" i="4"/>
  <c r="AE97" i="4"/>
  <c r="AI97" i="4"/>
  <c r="K98" i="4"/>
  <c r="O98" i="4"/>
  <c r="S98" i="4"/>
  <c r="W98" i="4"/>
  <c r="AE98" i="4"/>
  <c r="AI98" i="4"/>
  <c r="K99" i="4"/>
  <c r="O99" i="4"/>
  <c r="S99" i="4"/>
  <c r="W99" i="4"/>
  <c r="AE99" i="4"/>
  <c r="AI99" i="4"/>
  <c r="K100" i="4"/>
  <c r="O100" i="4"/>
  <c r="S100" i="4"/>
  <c r="W100" i="4"/>
  <c r="AE100" i="4"/>
  <c r="AI100" i="4"/>
  <c r="K101" i="4"/>
  <c r="O101" i="4"/>
  <c r="S101" i="4"/>
  <c r="W101" i="4"/>
  <c r="AE101" i="4"/>
  <c r="AI101" i="4"/>
  <c r="K102" i="4"/>
  <c r="O102" i="4"/>
  <c r="S102" i="4"/>
  <c r="W102" i="4"/>
  <c r="AE102" i="4"/>
  <c r="AI102" i="4"/>
  <c r="K103" i="4"/>
  <c r="O103" i="4"/>
  <c r="S103" i="4"/>
  <c r="W103" i="4"/>
  <c r="AE103" i="4"/>
  <c r="AI103" i="4"/>
  <c r="K104" i="4"/>
  <c r="O104" i="4"/>
  <c r="S104" i="4"/>
  <c r="W104" i="4"/>
  <c r="AE104" i="4"/>
  <c r="AI104" i="4"/>
  <c r="K105" i="4"/>
  <c r="O105" i="4"/>
  <c r="S105" i="4"/>
  <c r="W105" i="4"/>
  <c r="AE105" i="4"/>
  <c r="AI105" i="4"/>
  <c r="K106" i="4"/>
  <c r="O106" i="4"/>
  <c r="S106" i="4"/>
  <c r="W106" i="4"/>
  <c r="AE106" i="4"/>
  <c r="AI106" i="4"/>
  <c r="K107" i="4"/>
  <c r="O107" i="4"/>
  <c r="S107" i="4"/>
  <c r="W107" i="4"/>
  <c r="AE107" i="4"/>
  <c r="AI107" i="4"/>
  <c r="AJ108" i="4"/>
  <c r="AF108" i="4"/>
  <c r="AB108" i="4"/>
  <c r="AL108" i="4"/>
  <c r="AH108" i="4"/>
  <c r="AD108" i="4"/>
  <c r="Z108" i="4"/>
  <c r="AK108" i="4"/>
  <c r="AG108" i="4"/>
  <c r="AC108" i="4"/>
  <c r="K108" i="4"/>
  <c r="O108" i="4"/>
  <c r="S108" i="4"/>
  <c r="W108" i="4"/>
  <c r="AE108" i="4"/>
  <c r="AJ109" i="4"/>
  <c r="AF109" i="4"/>
  <c r="AB109" i="4"/>
  <c r="X109" i="4"/>
  <c r="T109" i="4"/>
  <c r="P109" i="4"/>
  <c r="L109" i="4"/>
  <c r="H109" i="4"/>
  <c r="AM109" i="4"/>
  <c r="AL109" i="4"/>
  <c r="AH109" i="4"/>
  <c r="AD109" i="4"/>
  <c r="Z109" i="4"/>
  <c r="V109" i="4"/>
  <c r="R109" i="4"/>
  <c r="N109" i="4"/>
  <c r="J109" i="4"/>
  <c r="AK109" i="4"/>
  <c r="AG109" i="4"/>
  <c r="AC109" i="4"/>
  <c r="Y109" i="4"/>
  <c r="U109" i="4"/>
  <c r="Q109" i="4"/>
  <c r="M109" i="4"/>
  <c r="I109" i="4"/>
  <c r="W109" i="4"/>
  <c r="I110" i="4"/>
  <c r="M110" i="4"/>
  <c r="Q110" i="4"/>
  <c r="U110" i="4"/>
  <c r="Y110" i="4"/>
  <c r="AC110" i="4"/>
  <c r="AG110" i="4"/>
  <c r="AK110" i="4"/>
  <c r="I111" i="4"/>
  <c r="M111" i="4"/>
  <c r="Q111" i="4"/>
  <c r="U111" i="4"/>
  <c r="Y111" i="4"/>
  <c r="AC111" i="4"/>
  <c r="AG111" i="4"/>
  <c r="AK111" i="4"/>
  <c r="I112" i="4"/>
  <c r="M112" i="4"/>
  <c r="Q112" i="4"/>
  <c r="U112" i="4"/>
  <c r="Y112" i="4"/>
  <c r="AC112" i="4"/>
  <c r="AG112" i="4"/>
  <c r="AK112" i="4"/>
  <c r="I113" i="4"/>
  <c r="M113" i="4"/>
  <c r="Q113" i="4"/>
  <c r="U113" i="4"/>
  <c r="Y113" i="4"/>
  <c r="AC113" i="4"/>
  <c r="AG113" i="4"/>
  <c r="AK113" i="4"/>
  <c r="I114" i="4"/>
  <c r="M114" i="4"/>
  <c r="Q114" i="4"/>
  <c r="U114" i="4"/>
  <c r="Y114" i="4"/>
  <c r="AC114" i="4"/>
  <c r="AG114" i="4"/>
  <c r="AK114" i="4"/>
  <c r="I115" i="4"/>
  <c r="M115" i="4"/>
  <c r="Q115" i="4"/>
  <c r="U115" i="4"/>
  <c r="Y115" i="4"/>
  <c r="AC115" i="4"/>
  <c r="AG115" i="4"/>
  <c r="AK115" i="4"/>
  <c r="I116" i="4"/>
  <c r="M116" i="4"/>
  <c r="Q116" i="4"/>
  <c r="U116" i="4"/>
  <c r="Y116" i="4"/>
  <c r="AC116" i="4"/>
  <c r="AG116" i="4"/>
  <c r="AK116" i="4"/>
  <c r="I117" i="4"/>
  <c r="M117" i="4"/>
  <c r="Q117" i="4"/>
  <c r="U117" i="4"/>
  <c r="Y117" i="4"/>
  <c r="AC117" i="4"/>
  <c r="AG117" i="4"/>
  <c r="AK117" i="4"/>
  <c r="I118" i="4"/>
  <c r="M118" i="4"/>
  <c r="Q118" i="4"/>
  <c r="U118" i="4"/>
  <c r="Y118" i="4"/>
  <c r="AC118" i="4"/>
  <c r="AG118" i="4"/>
  <c r="AK118" i="4"/>
  <c r="I119" i="4"/>
  <c r="M119" i="4"/>
  <c r="Q119" i="4"/>
  <c r="U119" i="4"/>
  <c r="Y119" i="4"/>
  <c r="AC119" i="4"/>
  <c r="AG119" i="4"/>
  <c r="AK119" i="4"/>
  <c r="I120" i="4"/>
  <c r="M120" i="4"/>
  <c r="Q120" i="4"/>
  <c r="U120" i="4"/>
  <c r="Y120" i="4"/>
  <c r="AC120" i="4"/>
  <c r="AG120" i="4"/>
  <c r="AK120" i="4"/>
  <c r="I121" i="4"/>
  <c r="M121" i="4"/>
  <c r="Q121" i="4"/>
  <c r="U121" i="4"/>
  <c r="Y121" i="4"/>
  <c r="AC121" i="4"/>
  <c r="AG121" i="4"/>
  <c r="AK121" i="4"/>
  <c r="I122" i="4"/>
  <c r="M122" i="4"/>
  <c r="Q122" i="4"/>
  <c r="U122" i="4"/>
  <c r="Y122" i="4"/>
  <c r="AC122" i="4"/>
  <c r="AG122" i="4"/>
  <c r="AK122" i="4"/>
  <c r="I123" i="4"/>
  <c r="M123" i="4"/>
  <c r="Q123" i="4"/>
  <c r="U123" i="4"/>
  <c r="Y123" i="4"/>
  <c r="AC123" i="4"/>
  <c r="AG123" i="4"/>
  <c r="AK123" i="4"/>
  <c r="I124" i="4"/>
  <c r="M124" i="4"/>
  <c r="Q124" i="4"/>
  <c r="U124" i="4"/>
  <c r="Y124" i="4"/>
  <c r="AC124" i="4"/>
  <c r="AG124" i="4"/>
  <c r="AK124" i="4"/>
  <c r="I125" i="4"/>
  <c r="M125" i="4"/>
  <c r="Q125" i="4"/>
  <c r="U125" i="4"/>
  <c r="Y125" i="4"/>
  <c r="AC125" i="4"/>
  <c r="AG125" i="4"/>
  <c r="AK125" i="4"/>
  <c r="I126" i="4"/>
  <c r="M126" i="4"/>
  <c r="Q126" i="4"/>
  <c r="U126" i="4"/>
  <c r="Z126" i="4"/>
  <c r="AF126" i="4"/>
  <c r="AK126" i="4"/>
  <c r="J110" i="4"/>
  <c r="N110" i="4"/>
  <c r="R110" i="4"/>
  <c r="V110" i="4"/>
  <c r="Z110" i="4"/>
  <c r="AD110" i="4"/>
  <c r="AH110" i="4"/>
  <c r="AL110" i="4"/>
  <c r="J111" i="4"/>
  <c r="N111" i="4"/>
  <c r="R111" i="4"/>
  <c r="V111" i="4"/>
  <c r="Z111" i="4"/>
  <c r="AD111" i="4"/>
  <c r="AH111" i="4"/>
  <c r="AL111" i="4"/>
  <c r="J112" i="4"/>
  <c r="N112" i="4"/>
  <c r="R112" i="4"/>
  <c r="V112" i="4"/>
  <c r="Z112" i="4"/>
  <c r="AD112" i="4"/>
  <c r="AH112" i="4"/>
  <c r="AL112" i="4"/>
  <c r="J113" i="4"/>
  <c r="N113" i="4"/>
  <c r="R113" i="4"/>
  <c r="V113" i="4"/>
  <c r="Z113" i="4"/>
  <c r="AD113" i="4"/>
  <c r="AH113" i="4"/>
  <c r="AL113" i="4"/>
  <c r="J114" i="4"/>
  <c r="N114" i="4"/>
  <c r="R114" i="4"/>
  <c r="V114" i="4"/>
  <c r="Z114" i="4"/>
  <c r="AD114" i="4"/>
  <c r="AH114" i="4"/>
  <c r="AL114" i="4"/>
  <c r="J115" i="4"/>
  <c r="N115" i="4"/>
  <c r="R115" i="4"/>
  <c r="V115" i="4"/>
  <c r="Z115" i="4"/>
  <c r="AD115" i="4"/>
  <c r="AH115" i="4"/>
  <c r="AL115" i="4"/>
  <c r="J116" i="4"/>
  <c r="N116" i="4"/>
  <c r="R116" i="4"/>
  <c r="V116" i="4"/>
  <c r="Z116" i="4"/>
  <c r="AD116" i="4"/>
  <c r="AH116" i="4"/>
  <c r="AL116" i="4"/>
  <c r="J117" i="4"/>
  <c r="N117" i="4"/>
  <c r="R117" i="4"/>
  <c r="V117" i="4"/>
  <c r="Z117" i="4"/>
  <c r="AD117" i="4"/>
  <c r="AH117" i="4"/>
  <c r="AL117" i="4"/>
  <c r="J118" i="4"/>
  <c r="N118" i="4"/>
  <c r="R118" i="4"/>
  <c r="V118" i="4"/>
  <c r="Z118" i="4"/>
  <c r="AD118" i="4"/>
  <c r="AH118" i="4"/>
  <c r="AL118" i="4"/>
  <c r="J119" i="4"/>
  <c r="N119" i="4"/>
  <c r="R119" i="4"/>
  <c r="V119" i="4"/>
  <c r="Z119" i="4"/>
  <c r="AD119" i="4"/>
  <c r="AH119" i="4"/>
  <c r="AL119" i="4"/>
  <c r="J120" i="4"/>
  <c r="N120" i="4"/>
  <c r="R120" i="4"/>
  <c r="V120" i="4"/>
  <c r="Z120" i="4"/>
  <c r="AD120" i="4"/>
  <c r="AH120" i="4"/>
  <c r="AL120" i="4"/>
  <c r="J121" i="4"/>
  <c r="N121" i="4"/>
  <c r="R121" i="4"/>
  <c r="V121" i="4"/>
  <c r="Z121" i="4"/>
  <c r="AD121" i="4"/>
  <c r="AH121" i="4"/>
  <c r="AL121" i="4"/>
  <c r="J122" i="4"/>
  <c r="N122" i="4"/>
  <c r="R122" i="4"/>
  <c r="V122" i="4"/>
  <c r="Z122" i="4"/>
  <c r="AD122" i="4"/>
  <c r="AH122" i="4"/>
  <c r="AL122" i="4"/>
  <c r="J123" i="4"/>
  <c r="N123" i="4"/>
  <c r="R123" i="4"/>
  <c r="V123" i="4"/>
  <c r="Z123" i="4"/>
  <c r="AD123" i="4"/>
  <c r="AH123" i="4"/>
  <c r="AL123" i="4"/>
  <c r="J124" i="4"/>
  <c r="N124" i="4"/>
  <c r="R124" i="4"/>
  <c r="V124" i="4"/>
  <c r="Z124" i="4"/>
  <c r="AD124" i="4"/>
  <c r="AH124" i="4"/>
  <c r="AL124" i="4"/>
  <c r="J125" i="4"/>
  <c r="N125" i="4"/>
  <c r="R125" i="4"/>
  <c r="V125" i="4"/>
  <c r="Z125" i="4"/>
  <c r="AD125" i="4"/>
  <c r="AH125" i="4"/>
  <c r="AL125" i="4"/>
  <c r="J126" i="4"/>
  <c r="N126" i="4"/>
  <c r="R126" i="4"/>
  <c r="V126" i="4"/>
  <c r="AB126" i="4"/>
  <c r="AG126" i="4"/>
  <c r="K110" i="4"/>
  <c r="O110" i="4"/>
  <c r="S110" i="4"/>
  <c r="W110" i="4"/>
  <c r="AE110" i="4"/>
  <c r="AI110" i="4"/>
  <c r="AM110" i="4"/>
  <c r="K111" i="4"/>
  <c r="O111" i="4"/>
  <c r="S111" i="4"/>
  <c r="W111" i="4"/>
  <c r="AE111" i="4"/>
  <c r="AI111" i="4"/>
  <c r="AM111" i="4"/>
  <c r="K112" i="4"/>
  <c r="O112" i="4"/>
  <c r="S112" i="4"/>
  <c r="W112" i="4"/>
  <c r="AE112" i="4"/>
  <c r="AI112" i="4"/>
  <c r="AM112" i="4"/>
  <c r="K113" i="4"/>
  <c r="O113" i="4"/>
  <c r="S113" i="4"/>
  <c r="W113" i="4"/>
  <c r="AE113" i="4"/>
  <c r="AI113" i="4"/>
  <c r="AM113" i="4"/>
  <c r="K114" i="4"/>
  <c r="O114" i="4"/>
  <c r="S114" i="4"/>
  <c r="W114" i="4"/>
  <c r="AE114" i="4"/>
  <c r="AI114" i="4"/>
  <c r="AM114" i="4"/>
  <c r="K115" i="4"/>
  <c r="O115" i="4"/>
  <c r="S115" i="4"/>
  <c r="W115" i="4"/>
  <c r="AE115" i="4"/>
  <c r="AI115" i="4"/>
  <c r="AM115" i="4"/>
  <c r="K116" i="4"/>
  <c r="O116" i="4"/>
  <c r="S116" i="4"/>
  <c r="W116" i="4"/>
  <c r="AE116" i="4"/>
  <c r="AI116" i="4"/>
  <c r="AM116" i="4"/>
  <c r="K117" i="4"/>
  <c r="O117" i="4"/>
  <c r="S117" i="4"/>
  <c r="W117" i="4"/>
  <c r="AE117" i="4"/>
  <c r="AI117" i="4"/>
  <c r="AM117" i="4"/>
  <c r="K118" i="4"/>
  <c r="O118" i="4"/>
  <c r="S118" i="4"/>
  <c r="W118" i="4"/>
  <c r="AE118" i="4"/>
  <c r="AI118" i="4"/>
  <c r="AM118" i="4"/>
  <c r="K119" i="4"/>
  <c r="O119" i="4"/>
  <c r="S119" i="4"/>
  <c r="W119" i="4"/>
  <c r="AE119" i="4"/>
  <c r="AI119" i="4"/>
  <c r="AM119" i="4"/>
  <c r="K120" i="4"/>
  <c r="O120" i="4"/>
  <c r="S120" i="4"/>
  <c r="W120" i="4"/>
  <c r="AE120" i="4"/>
  <c r="AI120" i="4"/>
  <c r="AM120" i="4"/>
  <c r="K121" i="4"/>
  <c r="O121" i="4"/>
  <c r="S121" i="4"/>
  <c r="W121" i="4"/>
  <c r="AE121" i="4"/>
  <c r="AI121" i="4"/>
  <c r="AM121" i="4"/>
  <c r="K122" i="4"/>
  <c r="O122" i="4"/>
  <c r="S122" i="4"/>
  <c r="W122" i="4"/>
  <c r="AE122" i="4"/>
  <c r="AI122" i="4"/>
  <c r="AM122" i="4"/>
  <c r="K123" i="4"/>
  <c r="O123" i="4"/>
  <c r="S123" i="4"/>
  <c r="W123" i="4"/>
  <c r="AE123" i="4"/>
  <c r="AI123" i="4"/>
  <c r="AM123" i="4"/>
  <c r="K124" i="4"/>
  <c r="O124" i="4"/>
  <c r="S124" i="4"/>
  <c r="W124" i="4"/>
  <c r="AE124" i="4"/>
  <c r="AI124" i="4"/>
  <c r="AM124" i="4"/>
  <c r="K125" i="4"/>
  <c r="O125" i="4"/>
  <c r="S125" i="4"/>
  <c r="W125" i="4"/>
  <c r="AE125" i="4"/>
  <c r="AI125" i="4"/>
  <c r="AM125" i="4"/>
  <c r="AM126" i="4"/>
  <c r="AI126" i="4"/>
  <c r="AE126" i="4"/>
  <c r="W126" i="4"/>
  <c r="K126" i="4"/>
  <c r="O126" i="4"/>
  <c r="S126" i="4"/>
  <c r="X126" i="4"/>
  <c r="AC126" i="4"/>
  <c r="AH126" i="4"/>
  <c r="H110" i="4"/>
  <c r="L110" i="4"/>
  <c r="P110" i="4"/>
  <c r="T110" i="4"/>
  <c r="X110" i="4"/>
  <c r="AB110" i="4"/>
  <c r="AF110" i="4"/>
  <c r="H111" i="4"/>
  <c r="L111" i="4"/>
  <c r="P111" i="4"/>
  <c r="T111" i="4"/>
  <c r="X111" i="4"/>
  <c r="AB111" i="4"/>
  <c r="AF111" i="4"/>
  <c r="H112" i="4"/>
  <c r="L112" i="4"/>
  <c r="P112" i="4"/>
  <c r="T112" i="4"/>
  <c r="X112" i="4"/>
  <c r="AB112" i="4"/>
  <c r="AF112" i="4"/>
  <c r="H113" i="4"/>
  <c r="L113" i="4"/>
  <c r="P113" i="4"/>
  <c r="T113" i="4"/>
  <c r="X113" i="4"/>
  <c r="AB113" i="4"/>
  <c r="AF113" i="4"/>
  <c r="H114" i="4"/>
  <c r="L114" i="4"/>
  <c r="P114" i="4"/>
  <c r="T114" i="4"/>
  <c r="X114" i="4"/>
  <c r="AB114" i="4"/>
  <c r="AF114" i="4"/>
  <c r="H115" i="4"/>
  <c r="L115" i="4"/>
  <c r="P115" i="4"/>
  <c r="T115" i="4"/>
  <c r="X115" i="4"/>
  <c r="AB115" i="4"/>
  <c r="AF115" i="4"/>
  <c r="H116" i="4"/>
  <c r="L116" i="4"/>
  <c r="P116" i="4"/>
  <c r="T116" i="4"/>
  <c r="X116" i="4"/>
  <c r="AB116" i="4"/>
  <c r="AF116" i="4"/>
  <c r="H117" i="4"/>
  <c r="L117" i="4"/>
  <c r="P117" i="4"/>
  <c r="T117" i="4"/>
  <c r="X117" i="4"/>
  <c r="AB117" i="4"/>
  <c r="AF117" i="4"/>
  <c r="H118" i="4"/>
  <c r="L118" i="4"/>
  <c r="P118" i="4"/>
  <c r="T118" i="4"/>
  <c r="X118" i="4"/>
  <c r="AB118" i="4"/>
  <c r="AF118" i="4"/>
  <c r="H119" i="4"/>
  <c r="L119" i="4"/>
  <c r="P119" i="4"/>
  <c r="T119" i="4"/>
  <c r="X119" i="4"/>
  <c r="AB119" i="4"/>
  <c r="AF119" i="4"/>
  <c r="H120" i="4"/>
  <c r="L120" i="4"/>
  <c r="P120" i="4"/>
  <c r="T120" i="4"/>
  <c r="X120" i="4"/>
  <c r="AB120" i="4"/>
  <c r="AF120" i="4"/>
  <c r="H121" i="4"/>
  <c r="L121" i="4"/>
  <c r="P121" i="4"/>
  <c r="T121" i="4"/>
  <c r="X121" i="4"/>
  <c r="AB121" i="4"/>
  <c r="AF121" i="4"/>
  <c r="H122" i="4"/>
  <c r="L122" i="4"/>
  <c r="P122" i="4"/>
  <c r="T122" i="4"/>
  <c r="X122" i="4"/>
  <c r="AB122" i="4"/>
  <c r="AF122" i="4"/>
  <c r="H123" i="4"/>
  <c r="L123" i="4"/>
  <c r="P123" i="4"/>
  <c r="T123" i="4"/>
  <c r="X123" i="4"/>
  <c r="AB123" i="4"/>
  <c r="AF123" i="4"/>
  <c r="H124" i="4"/>
  <c r="L124" i="4"/>
  <c r="P124" i="4"/>
  <c r="T124" i="4"/>
  <c r="X124" i="4"/>
  <c r="AB124" i="4"/>
  <c r="AF124" i="4"/>
  <c r="H125" i="4"/>
  <c r="L125" i="4"/>
  <c r="P125" i="4"/>
  <c r="T125" i="4"/>
  <c r="X125" i="4"/>
  <c r="AB125" i="4"/>
  <c r="AF125" i="4"/>
  <c r="H126" i="4"/>
  <c r="L126" i="4"/>
  <c r="P126" i="4"/>
  <c r="T126" i="4"/>
  <c r="Y126" i="4"/>
  <c r="AD126" i="4"/>
  <c r="AJ126" i="4"/>
  <c r="AJ167" i="4"/>
  <c r="AF167" i="4"/>
  <c r="AB167" i="4"/>
  <c r="X167" i="4"/>
  <c r="T167" i="4"/>
  <c r="P167" i="4"/>
  <c r="L167" i="4"/>
  <c r="H167" i="4"/>
  <c r="AK167" i="4"/>
  <c r="AG167" i="4"/>
  <c r="AC167" i="4"/>
  <c r="Y167" i="4"/>
  <c r="U167" i="4"/>
  <c r="Q167" i="4"/>
  <c r="M167" i="4"/>
  <c r="I167" i="4"/>
  <c r="O167" i="4"/>
  <c r="W167" i="4"/>
  <c r="AE167" i="4"/>
  <c r="AM167" i="4"/>
  <c r="J167" i="4"/>
  <c r="R167" i="4"/>
  <c r="Z167" i="4"/>
  <c r="AH167" i="4"/>
  <c r="V169" i="4"/>
  <c r="AD169" i="4"/>
  <c r="AJ170" i="4"/>
  <c r="AF170" i="4"/>
  <c r="AB170" i="4"/>
  <c r="X170" i="4"/>
  <c r="T170" i="4"/>
  <c r="P170" i="4"/>
  <c r="L170" i="4"/>
  <c r="H170" i="4"/>
  <c r="AM170" i="4"/>
  <c r="AI170" i="4"/>
  <c r="AE170" i="4"/>
  <c r="W170" i="4"/>
  <c r="S170" i="4"/>
  <c r="AL170" i="4"/>
  <c r="AH170" i="4"/>
  <c r="AD170" i="4"/>
  <c r="Z170" i="4"/>
  <c r="V170" i="4"/>
  <c r="R170" i="4"/>
  <c r="AK170" i="4"/>
  <c r="AG170" i="4"/>
  <c r="AC170" i="4"/>
  <c r="Y170" i="4"/>
  <c r="U170" i="4"/>
  <c r="Q170" i="4"/>
  <c r="M170" i="4"/>
  <c r="I170" i="4"/>
  <c r="O170" i="4"/>
  <c r="K167" i="4"/>
  <c r="S167" i="4"/>
  <c r="AI167" i="4"/>
  <c r="AJ169" i="4"/>
  <c r="AF169" i="4"/>
  <c r="AB169" i="4"/>
  <c r="X169" i="4"/>
  <c r="T169" i="4"/>
  <c r="P169" i="4"/>
  <c r="L169" i="4"/>
  <c r="H169" i="4"/>
  <c r="AK169" i="4"/>
  <c r="AG169" i="4"/>
  <c r="AC169" i="4"/>
  <c r="Y169" i="4"/>
  <c r="U169" i="4"/>
  <c r="Q169" i="4"/>
  <c r="M169" i="4"/>
  <c r="I169" i="4"/>
  <c r="O169" i="4"/>
  <c r="W169" i="4"/>
  <c r="AE169" i="4"/>
  <c r="AM169" i="4"/>
  <c r="J170" i="4"/>
  <c r="K127" i="4"/>
  <c r="O127" i="4"/>
  <c r="S127" i="4"/>
  <c r="W127" i="4"/>
  <c r="AE127" i="4"/>
  <c r="AI127" i="4"/>
  <c r="K128" i="4"/>
  <c r="O128" i="4"/>
  <c r="S128" i="4"/>
  <c r="W128" i="4"/>
  <c r="AE128" i="4"/>
  <c r="AI128" i="4"/>
  <c r="K129" i="4"/>
  <c r="O129" i="4"/>
  <c r="S129" i="4"/>
  <c r="W129" i="4"/>
  <c r="AE129" i="4"/>
  <c r="AI129" i="4"/>
  <c r="K130" i="4"/>
  <c r="O130" i="4"/>
  <c r="S130" i="4"/>
  <c r="W130" i="4"/>
  <c r="AE130" i="4"/>
  <c r="AI130" i="4"/>
  <c r="K131" i="4"/>
  <c r="O131" i="4"/>
  <c r="S131" i="4"/>
  <c r="W131" i="4"/>
  <c r="AE131" i="4"/>
  <c r="AI131" i="4"/>
  <c r="K132" i="4"/>
  <c r="O132" i="4"/>
  <c r="S132" i="4"/>
  <c r="W132" i="4"/>
  <c r="AE132" i="4"/>
  <c r="AI132" i="4"/>
  <c r="K133" i="4"/>
  <c r="O133" i="4"/>
  <c r="S133" i="4"/>
  <c r="W133" i="4"/>
  <c r="AE133" i="4"/>
  <c r="AI133" i="4"/>
  <c r="K134" i="4"/>
  <c r="O134" i="4"/>
  <c r="S134" i="4"/>
  <c r="W134" i="4"/>
  <c r="AE134" i="4"/>
  <c r="AI134" i="4"/>
  <c r="K135" i="4"/>
  <c r="O135" i="4"/>
  <c r="S135" i="4"/>
  <c r="W135" i="4"/>
  <c r="AE135" i="4"/>
  <c r="AI135" i="4"/>
  <c r="K136" i="4"/>
  <c r="O136" i="4"/>
  <c r="S136" i="4"/>
  <c r="W136" i="4"/>
  <c r="AE136" i="4"/>
  <c r="AI136" i="4"/>
  <c r="K137" i="4"/>
  <c r="O137" i="4"/>
  <c r="S137" i="4"/>
  <c r="W137" i="4"/>
  <c r="AE137" i="4"/>
  <c r="AI137" i="4"/>
  <c r="K138" i="4"/>
  <c r="O138" i="4"/>
  <c r="S138" i="4"/>
  <c r="W138" i="4"/>
  <c r="AE138" i="4"/>
  <c r="AI138" i="4"/>
  <c r="K139" i="4"/>
  <c r="O139" i="4"/>
  <c r="S139" i="4"/>
  <c r="W139" i="4"/>
  <c r="AE139" i="4"/>
  <c r="AI139" i="4"/>
  <c r="K140" i="4"/>
  <c r="O140" i="4"/>
  <c r="S140" i="4"/>
  <c r="W140" i="4"/>
  <c r="AE140" i="4"/>
  <c r="AI140" i="4"/>
  <c r="K141" i="4"/>
  <c r="O141" i="4"/>
  <c r="S141" i="4"/>
  <c r="W141" i="4"/>
  <c r="AE141" i="4"/>
  <c r="AI141" i="4"/>
  <c r="K142" i="4"/>
  <c r="O142" i="4"/>
  <c r="S142" i="4"/>
  <c r="W142" i="4"/>
  <c r="AE142" i="4"/>
  <c r="AI142" i="4"/>
  <c r="K143" i="4"/>
  <c r="O143" i="4"/>
  <c r="S143" i="4"/>
  <c r="W143" i="4"/>
  <c r="AE143" i="4"/>
  <c r="AI143" i="4"/>
  <c r="K144" i="4"/>
  <c r="O144" i="4"/>
  <c r="S144" i="4"/>
  <c r="W144" i="4"/>
  <c r="AE144" i="4"/>
  <c r="AI144" i="4"/>
  <c r="K145" i="4"/>
  <c r="O145" i="4"/>
  <c r="S145" i="4"/>
  <c r="W145" i="4"/>
  <c r="AE145" i="4"/>
  <c r="AI145" i="4"/>
  <c r="K146" i="4"/>
  <c r="O146" i="4"/>
  <c r="S146" i="4"/>
  <c r="W146" i="4"/>
  <c r="AE146" i="4"/>
  <c r="AI146" i="4"/>
  <c r="K147" i="4"/>
  <c r="O147" i="4"/>
  <c r="S147" i="4"/>
  <c r="W147" i="4"/>
  <c r="AE147" i="4"/>
  <c r="AI147" i="4"/>
  <c r="K148" i="4"/>
  <c r="O148" i="4"/>
  <c r="S148" i="4"/>
  <c r="W148" i="4"/>
  <c r="AE148" i="4"/>
  <c r="AI148" i="4"/>
  <c r="K149" i="4"/>
  <c r="O149" i="4"/>
  <c r="S149" i="4"/>
  <c r="W149" i="4"/>
  <c r="AE149" i="4"/>
  <c r="AI149" i="4"/>
  <c r="K150" i="4"/>
  <c r="O150" i="4"/>
  <c r="S150" i="4"/>
  <c r="W150" i="4"/>
  <c r="AE150" i="4"/>
  <c r="AI150" i="4"/>
  <c r="K151" i="4"/>
  <c r="O151" i="4"/>
  <c r="S151" i="4"/>
  <c r="W151" i="4"/>
  <c r="AE151" i="4"/>
  <c r="AI151" i="4"/>
  <c r="K152" i="4"/>
  <c r="O152" i="4"/>
  <c r="S152" i="4"/>
  <c r="W152" i="4"/>
  <c r="AE152" i="4"/>
  <c r="AI152" i="4"/>
  <c r="K153" i="4"/>
  <c r="O153" i="4"/>
  <c r="S153" i="4"/>
  <c r="W153" i="4"/>
  <c r="AE153" i="4"/>
  <c r="AI153" i="4"/>
  <c r="K154" i="4"/>
  <c r="O154" i="4"/>
  <c r="S154" i="4"/>
  <c r="W154" i="4"/>
  <c r="AE154" i="4"/>
  <c r="AI154" i="4"/>
  <c r="K155" i="4"/>
  <c r="O155" i="4"/>
  <c r="S155" i="4"/>
  <c r="W155" i="4"/>
  <c r="AE155" i="4"/>
  <c r="AI155" i="4"/>
  <c r="K156" i="4"/>
  <c r="O156" i="4"/>
  <c r="S156" i="4"/>
  <c r="W156" i="4"/>
  <c r="AE156" i="4"/>
  <c r="AI156" i="4"/>
  <c r="K157" i="4"/>
  <c r="O157" i="4"/>
  <c r="S157" i="4"/>
  <c r="W157" i="4"/>
  <c r="AE157" i="4"/>
  <c r="AI157" i="4"/>
  <c r="K158" i="4"/>
  <c r="O158" i="4"/>
  <c r="S158" i="4"/>
  <c r="W158" i="4"/>
  <c r="AE158" i="4"/>
  <c r="AI158" i="4"/>
  <c r="K159" i="4"/>
  <c r="O159" i="4"/>
  <c r="S159" i="4"/>
  <c r="W159" i="4"/>
  <c r="AE159" i="4"/>
  <c r="AI159" i="4"/>
  <c r="K160" i="4"/>
  <c r="O160" i="4"/>
  <c r="S160" i="4"/>
  <c r="W160" i="4"/>
  <c r="AE160" i="4"/>
  <c r="AI160" i="4"/>
  <c r="K161" i="4"/>
  <c r="O161" i="4"/>
  <c r="S161" i="4"/>
  <c r="W161" i="4"/>
  <c r="AE161" i="4"/>
  <c r="AI161" i="4"/>
  <c r="K162" i="4"/>
  <c r="O162" i="4"/>
  <c r="S162" i="4"/>
  <c r="W162" i="4"/>
  <c r="AE162" i="4"/>
  <c r="AI162" i="4"/>
  <c r="K163" i="4"/>
  <c r="O163" i="4"/>
  <c r="S163" i="4"/>
  <c r="W163" i="4"/>
  <c r="AE163" i="4"/>
  <c r="AI163" i="4"/>
  <c r="K164" i="4"/>
  <c r="O164" i="4"/>
  <c r="S164" i="4"/>
  <c r="W164" i="4"/>
  <c r="AE164" i="4"/>
  <c r="AI164" i="4"/>
  <c r="K165" i="4"/>
  <c r="O165" i="4"/>
  <c r="S165" i="4"/>
  <c r="W165" i="4"/>
  <c r="AE165" i="4"/>
  <c r="AI165" i="4"/>
  <c r="AJ166" i="4"/>
  <c r="AK166" i="4"/>
  <c r="K166" i="4"/>
  <c r="O166" i="4"/>
  <c r="S166" i="4"/>
  <c r="W166" i="4"/>
  <c r="AE166" i="4"/>
  <c r="AI166" i="4"/>
  <c r="N167" i="4"/>
  <c r="V167" i="4"/>
  <c r="AD167" i="4"/>
  <c r="AL167" i="4"/>
  <c r="AJ168" i="4"/>
  <c r="AF168" i="4"/>
  <c r="AB168" i="4"/>
  <c r="X168" i="4"/>
  <c r="T168" i="4"/>
  <c r="P168" i="4"/>
  <c r="L168" i="4"/>
  <c r="H168" i="4"/>
  <c r="AK168" i="4"/>
  <c r="AG168" i="4"/>
  <c r="AC168" i="4"/>
  <c r="Y168" i="4"/>
  <c r="U168" i="4"/>
  <c r="Q168" i="4"/>
  <c r="M168" i="4"/>
  <c r="I168" i="4"/>
  <c r="O168" i="4"/>
  <c r="W168" i="4"/>
  <c r="AE168" i="4"/>
  <c r="AM168" i="4"/>
  <c r="J169" i="4"/>
  <c r="R169" i="4"/>
  <c r="Z169" i="4"/>
  <c r="AH169" i="4"/>
  <c r="K170" i="4"/>
  <c r="I171" i="4"/>
  <c r="M171" i="4"/>
  <c r="Q171" i="4"/>
  <c r="U171" i="4"/>
  <c r="Y171" i="4"/>
  <c r="AC171" i="4"/>
  <c r="AG171" i="4"/>
  <c r="AK171" i="4"/>
  <c r="I172" i="4"/>
  <c r="M172" i="4"/>
  <c r="Q172" i="4"/>
  <c r="U172" i="4"/>
  <c r="Y172" i="4"/>
  <c r="AC172" i="4"/>
  <c r="AG172" i="4"/>
  <c r="AK172" i="4"/>
  <c r="I173" i="4"/>
  <c r="M173" i="4"/>
  <c r="Q173" i="4"/>
  <c r="U173" i="4"/>
  <c r="Y173" i="4"/>
  <c r="AC173" i="4"/>
  <c r="AG173" i="4"/>
  <c r="AK173" i="4"/>
  <c r="I174" i="4"/>
  <c r="M174" i="4"/>
  <c r="Q174" i="4"/>
  <c r="W174" i="4"/>
  <c r="AE174" i="4"/>
  <c r="AM174" i="4"/>
  <c r="AM177" i="4"/>
  <c r="U177" i="4"/>
  <c r="AC177" i="4"/>
  <c r="AK177" i="4"/>
  <c r="P178" i="4"/>
  <c r="X178" i="4"/>
  <c r="AF178" i="4"/>
  <c r="J171" i="4"/>
  <c r="N171" i="4"/>
  <c r="R171" i="4"/>
  <c r="V171" i="4"/>
  <c r="Z171" i="4"/>
  <c r="AD171" i="4"/>
  <c r="AH171" i="4"/>
  <c r="AL171" i="4"/>
  <c r="J172" i="4"/>
  <c r="N172" i="4"/>
  <c r="R172" i="4"/>
  <c r="V172" i="4"/>
  <c r="Z172" i="4"/>
  <c r="AD172" i="4"/>
  <c r="AH172" i="4"/>
  <c r="AL172" i="4"/>
  <c r="J173" i="4"/>
  <c r="N173" i="4"/>
  <c r="R173" i="4"/>
  <c r="V173" i="4"/>
  <c r="Z173" i="4"/>
  <c r="AD173" i="4"/>
  <c r="AH173" i="4"/>
  <c r="AL173" i="4"/>
  <c r="J174" i="4"/>
  <c r="N174" i="4"/>
  <c r="R174" i="4"/>
  <c r="X174" i="4"/>
  <c r="K171" i="4"/>
  <c r="O171" i="4"/>
  <c r="S171" i="4"/>
  <c r="W171" i="4"/>
  <c r="AE171" i="4"/>
  <c r="AI171" i="4"/>
  <c r="AM171" i="4"/>
  <c r="K172" i="4"/>
  <c r="O172" i="4"/>
  <c r="S172" i="4"/>
  <c r="W172" i="4"/>
  <c r="AE172" i="4"/>
  <c r="AI172" i="4"/>
  <c r="AM172" i="4"/>
  <c r="K173" i="4"/>
  <c r="O173" i="4"/>
  <c r="S173" i="4"/>
  <c r="W173" i="4"/>
  <c r="AE173" i="4"/>
  <c r="AI173" i="4"/>
  <c r="AM173" i="4"/>
  <c r="AL174" i="4"/>
  <c r="AH174" i="4"/>
  <c r="AD174" i="4"/>
  <c r="Z174" i="4"/>
  <c r="V174" i="4"/>
  <c r="AK174" i="4"/>
  <c r="AG174" i="4"/>
  <c r="AC174" i="4"/>
  <c r="Y174" i="4"/>
  <c r="U174" i="4"/>
  <c r="K174" i="4"/>
  <c r="O174" i="4"/>
  <c r="S174" i="4"/>
  <c r="AI174" i="4"/>
  <c r="H171" i="4"/>
  <c r="L171" i="4"/>
  <c r="P171" i="4"/>
  <c r="T171" i="4"/>
  <c r="X171" i="4"/>
  <c r="AB171" i="4"/>
  <c r="AF171" i="4"/>
  <c r="H172" i="4"/>
  <c r="L172" i="4"/>
  <c r="P172" i="4"/>
  <c r="T172" i="4"/>
  <c r="X172" i="4"/>
  <c r="AB172" i="4"/>
  <c r="AF172" i="4"/>
  <c r="H173" i="4"/>
  <c r="L173" i="4"/>
  <c r="P173" i="4"/>
  <c r="T173" i="4"/>
  <c r="X173" i="4"/>
  <c r="AB173" i="4"/>
  <c r="AF173" i="4"/>
  <c r="H174" i="4"/>
  <c r="L174" i="4"/>
  <c r="P174" i="4"/>
  <c r="T174" i="4"/>
  <c r="AB174" i="4"/>
  <c r="AJ174" i="4"/>
  <c r="AM175" i="4"/>
  <c r="AI175" i="4"/>
  <c r="AE175" i="4"/>
  <c r="W175" i="4"/>
  <c r="S175" i="4"/>
  <c r="O175" i="4"/>
  <c r="K175" i="4"/>
  <c r="AL175" i="4"/>
  <c r="AH175" i="4"/>
  <c r="AD175" i="4"/>
  <c r="Z175" i="4"/>
  <c r="V175" i="4"/>
  <c r="R175" i="4"/>
  <c r="N175" i="4"/>
  <c r="J175" i="4"/>
  <c r="P175" i="4"/>
  <c r="X175" i="4"/>
  <c r="AF175" i="4"/>
  <c r="T177" i="4"/>
  <c r="AB177" i="4"/>
  <c r="AM178" i="4"/>
  <c r="U178" i="4"/>
  <c r="AC178" i="4"/>
  <c r="P179" i="4"/>
  <c r="X179" i="4"/>
  <c r="H190" i="4"/>
  <c r="N190" i="4"/>
  <c r="S190" i="4"/>
  <c r="Z190" i="4"/>
  <c r="AH190" i="4"/>
  <c r="AK193" i="4"/>
  <c r="AG193" i="4"/>
  <c r="AC193" i="4"/>
  <c r="Y193" i="4"/>
  <c r="U193" i="4"/>
  <c r="Q193" i="4"/>
  <c r="M193" i="4"/>
  <c r="I193" i="4"/>
  <c r="AJ193" i="4"/>
  <c r="AF193" i="4"/>
  <c r="AB193" i="4"/>
  <c r="X193" i="4"/>
  <c r="T193" i="4"/>
  <c r="P193" i="4"/>
  <c r="L193" i="4"/>
  <c r="H193" i="4"/>
  <c r="O193" i="4"/>
  <c r="W193" i="4"/>
  <c r="AE193" i="4"/>
  <c r="AM193" i="4"/>
  <c r="J194" i="4"/>
  <c r="R194" i="4"/>
  <c r="Z194" i="4"/>
  <c r="AH194" i="4"/>
  <c r="AJ198" i="4"/>
  <c r="AF198" i="4"/>
  <c r="AB198" i="4"/>
  <c r="X198" i="4"/>
  <c r="T198" i="4"/>
  <c r="P198" i="4"/>
  <c r="L198" i="4"/>
  <c r="AM198" i="4"/>
  <c r="AI198" i="4"/>
  <c r="AE198" i="4"/>
  <c r="W198" i="4"/>
  <c r="S198" i="4"/>
  <c r="O198" i="4"/>
  <c r="K198" i="4"/>
  <c r="AL198" i="4"/>
  <c r="AH198" i="4"/>
  <c r="AD198" i="4"/>
  <c r="Z198" i="4"/>
  <c r="V198" i="4"/>
  <c r="R198" i="4"/>
  <c r="N198" i="4"/>
  <c r="J198" i="4"/>
  <c r="Y198" i="4"/>
  <c r="AJ206" i="4"/>
  <c r="AF206" i="4"/>
  <c r="AB206" i="4"/>
  <c r="AL206" i="4"/>
  <c r="AH206" i="4"/>
  <c r="AI206" i="4"/>
  <c r="AC206" i="4"/>
  <c r="X206" i="4"/>
  <c r="T206" i="4"/>
  <c r="P206" i="4"/>
  <c r="L206" i="4"/>
  <c r="AG206" i="4"/>
  <c r="W206" i="4"/>
  <c r="S206" i="4"/>
  <c r="O206" i="4"/>
  <c r="K206" i="4"/>
  <c r="AM206" i="4"/>
  <c r="AE206" i="4"/>
  <c r="Z206" i="4"/>
  <c r="V206" i="4"/>
  <c r="R206" i="4"/>
  <c r="N206" i="4"/>
  <c r="J206" i="4"/>
  <c r="Y206" i="4"/>
  <c r="J257" i="4"/>
  <c r="I257" i="4"/>
  <c r="L257" i="4"/>
  <c r="H257" i="4"/>
  <c r="K257" i="4"/>
  <c r="J273" i="4"/>
  <c r="I273" i="4"/>
  <c r="L273" i="4"/>
  <c r="H273" i="4"/>
  <c r="K273" i="4"/>
  <c r="J289" i="4"/>
  <c r="M289" i="4"/>
  <c r="I289" i="4"/>
  <c r="L289" i="4"/>
  <c r="H289" i="4"/>
  <c r="K289" i="4"/>
  <c r="J176" i="4"/>
  <c r="N176" i="4"/>
  <c r="R176" i="4"/>
  <c r="V176" i="4"/>
  <c r="Z176" i="4"/>
  <c r="AD176" i="4"/>
  <c r="AH176" i="4"/>
  <c r="AL176" i="4"/>
  <c r="J177" i="4"/>
  <c r="N177" i="4"/>
  <c r="R177" i="4"/>
  <c r="V177" i="4"/>
  <c r="Z177" i="4"/>
  <c r="AD177" i="4"/>
  <c r="AH177" i="4"/>
  <c r="AL177" i="4"/>
  <c r="J178" i="4"/>
  <c r="N178" i="4"/>
  <c r="R178" i="4"/>
  <c r="V178" i="4"/>
  <c r="Z178" i="4"/>
  <c r="AD178" i="4"/>
  <c r="AH178" i="4"/>
  <c r="AL178" i="4"/>
  <c r="J179" i="4"/>
  <c r="N179" i="4"/>
  <c r="R179" i="4"/>
  <c r="V179" i="4"/>
  <c r="Z179" i="4"/>
  <c r="AD179" i="4"/>
  <c r="AH179" i="4"/>
  <c r="J180" i="4"/>
  <c r="N180" i="4"/>
  <c r="R180" i="4"/>
  <c r="V180" i="4"/>
  <c r="Z180" i="4"/>
  <c r="AD180" i="4"/>
  <c r="AH180" i="4"/>
  <c r="AL180" i="4"/>
  <c r="J181" i="4"/>
  <c r="N181" i="4"/>
  <c r="R181" i="4"/>
  <c r="V181" i="4"/>
  <c r="Z181" i="4"/>
  <c r="AD181" i="4"/>
  <c r="AH181" i="4"/>
  <c r="AL181" i="4"/>
  <c r="J182" i="4"/>
  <c r="N182" i="4"/>
  <c r="R182" i="4"/>
  <c r="V182" i="4"/>
  <c r="Z182" i="4"/>
  <c r="AD182" i="4"/>
  <c r="AH182" i="4"/>
  <c r="AL182" i="4"/>
  <c r="J183" i="4"/>
  <c r="N183" i="4"/>
  <c r="R183" i="4"/>
  <c r="V183" i="4"/>
  <c r="Z183" i="4"/>
  <c r="AD183" i="4"/>
  <c r="AH183" i="4"/>
  <c r="AL183" i="4"/>
  <c r="J184" i="4"/>
  <c r="N184" i="4"/>
  <c r="R184" i="4"/>
  <c r="V184" i="4"/>
  <c r="Z184" i="4"/>
  <c r="AD184" i="4"/>
  <c r="AH184" i="4"/>
  <c r="AL184" i="4"/>
  <c r="J185" i="4"/>
  <c r="N185" i="4"/>
  <c r="R185" i="4"/>
  <c r="V185" i="4"/>
  <c r="Z185" i="4"/>
  <c r="AD185" i="4"/>
  <c r="AH185" i="4"/>
  <c r="AL185" i="4"/>
  <c r="J186" i="4"/>
  <c r="N186" i="4"/>
  <c r="R186" i="4"/>
  <c r="V186" i="4"/>
  <c r="Z186" i="4"/>
  <c r="AD186" i="4"/>
  <c r="AH186" i="4"/>
  <c r="AL186" i="4"/>
  <c r="J187" i="4"/>
  <c r="N187" i="4"/>
  <c r="R187" i="4"/>
  <c r="V187" i="4"/>
  <c r="Z187" i="4"/>
  <c r="AD187" i="4"/>
  <c r="AH187" i="4"/>
  <c r="AL187" i="4"/>
  <c r="J188" i="4"/>
  <c r="N188" i="4"/>
  <c r="R188" i="4"/>
  <c r="V188" i="4"/>
  <c r="Z188" i="4"/>
  <c r="AD188" i="4"/>
  <c r="AH188" i="4"/>
  <c r="AL188" i="4"/>
  <c r="J189" i="4"/>
  <c r="O189" i="4"/>
  <c r="T189" i="4"/>
  <c r="Z189" i="4"/>
  <c r="AE189" i="4"/>
  <c r="J190" i="4"/>
  <c r="O190" i="4"/>
  <c r="T190" i="4"/>
  <c r="AI190" i="4"/>
  <c r="N191" i="4"/>
  <c r="V191" i="4"/>
  <c r="AD191" i="4"/>
  <c r="AK192" i="4"/>
  <c r="AG192" i="4"/>
  <c r="AC192" i="4"/>
  <c r="Y192" i="4"/>
  <c r="U192" i="4"/>
  <c r="Q192" i="4"/>
  <c r="M192" i="4"/>
  <c r="I192" i="4"/>
  <c r="AJ192" i="4"/>
  <c r="AF192" i="4"/>
  <c r="AB192" i="4"/>
  <c r="X192" i="4"/>
  <c r="T192" i="4"/>
  <c r="P192" i="4"/>
  <c r="L192" i="4"/>
  <c r="H192" i="4"/>
  <c r="O192" i="4"/>
  <c r="W192" i="4"/>
  <c r="AE192" i="4"/>
  <c r="AM192" i="4"/>
  <c r="J193" i="4"/>
  <c r="R193" i="4"/>
  <c r="Z193" i="4"/>
  <c r="AH193" i="4"/>
  <c r="K194" i="4"/>
  <c r="S194" i="4"/>
  <c r="AI194" i="4"/>
  <c r="P196" i="4"/>
  <c r="X196" i="4"/>
  <c r="M198" i="4"/>
  <c r="AC198" i="4"/>
  <c r="Q200" i="4"/>
  <c r="AG200" i="4"/>
  <c r="AJ204" i="4"/>
  <c r="AF204" i="4"/>
  <c r="AB204" i="4"/>
  <c r="X204" i="4"/>
  <c r="T204" i="4"/>
  <c r="P204" i="4"/>
  <c r="L204" i="4"/>
  <c r="AM204" i="4"/>
  <c r="AI204" i="4"/>
  <c r="AE204" i="4"/>
  <c r="W204" i="4"/>
  <c r="S204" i="4"/>
  <c r="O204" i="4"/>
  <c r="K204" i="4"/>
  <c r="AL204" i="4"/>
  <c r="AH204" i="4"/>
  <c r="AD204" i="4"/>
  <c r="Z204" i="4"/>
  <c r="V204" i="4"/>
  <c r="R204" i="4"/>
  <c r="N204" i="4"/>
  <c r="J204" i="4"/>
  <c r="Y204" i="4"/>
  <c r="M206" i="4"/>
  <c r="AD206" i="4"/>
  <c r="K176" i="4"/>
  <c r="O176" i="4"/>
  <c r="S176" i="4"/>
  <c r="W176" i="4"/>
  <c r="AE176" i="4"/>
  <c r="AI176" i="4"/>
  <c r="K177" i="4"/>
  <c r="O177" i="4"/>
  <c r="S177" i="4"/>
  <c r="W177" i="4"/>
  <c r="AE177" i="4"/>
  <c r="AI177" i="4"/>
  <c r="K178" i="4"/>
  <c r="O178" i="4"/>
  <c r="S178" i="4"/>
  <c r="W178" i="4"/>
  <c r="AE178" i="4"/>
  <c r="AI178" i="4"/>
  <c r="K179" i="4"/>
  <c r="O179" i="4"/>
  <c r="S179" i="4"/>
  <c r="W179" i="4"/>
  <c r="AE179" i="4"/>
  <c r="AI179" i="4"/>
  <c r="K180" i="4"/>
  <c r="O180" i="4"/>
  <c r="S180" i="4"/>
  <c r="W180" i="4"/>
  <c r="AE180" i="4"/>
  <c r="AI180" i="4"/>
  <c r="K181" i="4"/>
  <c r="O181" i="4"/>
  <c r="S181" i="4"/>
  <c r="W181" i="4"/>
  <c r="AE181" i="4"/>
  <c r="AI181" i="4"/>
  <c r="K182" i="4"/>
  <c r="O182" i="4"/>
  <c r="S182" i="4"/>
  <c r="W182" i="4"/>
  <c r="AE182" i="4"/>
  <c r="AI182" i="4"/>
  <c r="K183" i="4"/>
  <c r="O183" i="4"/>
  <c r="S183" i="4"/>
  <c r="W183" i="4"/>
  <c r="AE183" i="4"/>
  <c r="AI183" i="4"/>
  <c r="K184" i="4"/>
  <c r="O184" i="4"/>
  <c r="S184" i="4"/>
  <c r="W184" i="4"/>
  <c r="AE184" i="4"/>
  <c r="AI184" i="4"/>
  <c r="K185" i="4"/>
  <c r="O185" i="4"/>
  <c r="S185" i="4"/>
  <c r="W185" i="4"/>
  <c r="AE185" i="4"/>
  <c r="AI185" i="4"/>
  <c r="K186" i="4"/>
  <c r="O186" i="4"/>
  <c r="S186" i="4"/>
  <c r="W186" i="4"/>
  <c r="AE186" i="4"/>
  <c r="AI186" i="4"/>
  <c r="K187" i="4"/>
  <c r="O187" i="4"/>
  <c r="S187" i="4"/>
  <c r="W187" i="4"/>
  <c r="AE187" i="4"/>
  <c r="AI187" i="4"/>
  <c r="K188" i="4"/>
  <c r="O188" i="4"/>
  <c r="S188" i="4"/>
  <c r="W188" i="4"/>
  <c r="AE188" i="4"/>
  <c r="AI188" i="4"/>
  <c r="AK189" i="4"/>
  <c r="AG189" i="4"/>
  <c r="AC189" i="4"/>
  <c r="Y189" i="4"/>
  <c r="U189" i="4"/>
  <c r="Q189" i="4"/>
  <c r="M189" i="4"/>
  <c r="K189" i="4"/>
  <c r="P189" i="4"/>
  <c r="V189" i="4"/>
  <c r="AF189" i="4"/>
  <c r="AL189" i="4"/>
  <c r="K190" i="4"/>
  <c r="P190" i="4"/>
  <c r="V190" i="4"/>
  <c r="AD190" i="4"/>
  <c r="AK191" i="4"/>
  <c r="AG191" i="4"/>
  <c r="AC191" i="4"/>
  <c r="Y191" i="4"/>
  <c r="U191" i="4"/>
  <c r="Q191" i="4"/>
  <c r="M191" i="4"/>
  <c r="I191" i="4"/>
  <c r="AJ191" i="4"/>
  <c r="AF191" i="4"/>
  <c r="AB191" i="4"/>
  <c r="X191" i="4"/>
  <c r="T191" i="4"/>
  <c r="P191" i="4"/>
  <c r="L191" i="4"/>
  <c r="H191" i="4"/>
  <c r="O191" i="4"/>
  <c r="W191" i="4"/>
  <c r="AE191" i="4"/>
  <c r="AM191" i="4"/>
  <c r="J192" i="4"/>
  <c r="R192" i="4"/>
  <c r="Z192" i="4"/>
  <c r="AH192" i="4"/>
  <c r="K193" i="4"/>
  <c r="S193" i="4"/>
  <c r="AI193" i="4"/>
  <c r="N194" i="4"/>
  <c r="V194" i="4"/>
  <c r="AD194" i="4"/>
  <c r="AM196" i="4"/>
  <c r="AI196" i="4"/>
  <c r="AE196" i="4"/>
  <c r="W196" i="4"/>
  <c r="S196" i="4"/>
  <c r="O196" i="4"/>
  <c r="K196" i="4"/>
  <c r="AL196" i="4"/>
  <c r="AH196" i="4"/>
  <c r="AD196" i="4"/>
  <c r="Z196" i="4"/>
  <c r="V196" i="4"/>
  <c r="R196" i="4"/>
  <c r="N196" i="4"/>
  <c r="J196" i="4"/>
  <c r="Q196" i="4"/>
  <c r="Y196" i="4"/>
  <c r="AG196" i="4"/>
  <c r="Q198" i="4"/>
  <c r="AG198" i="4"/>
  <c r="U200" i="4"/>
  <c r="AJ202" i="4"/>
  <c r="AF202" i="4"/>
  <c r="AB202" i="4"/>
  <c r="X202" i="4"/>
  <c r="T202" i="4"/>
  <c r="P202" i="4"/>
  <c r="L202" i="4"/>
  <c r="AM202" i="4"/>
  <c r="AI202" i="4"/>
  <c r="AE202" i="4"/>
  <c r="W202" i="4"/>
  <c r="S202" i="4"/>
  <c r="O202" i="4"/>
  <c r="K202" i="4"/>
  <c r="AL202" i="4"/>
  <c r="AH202" i="4"/>
  <c r="AD202" i="4"/>
  <c r="Z202" i="4"/>
  <c r="V202" i="4"/>
  <c r="R202" i="4"/>
  <c r="N202" i="4"/>
  <c r="J202" i="4"/>
  <c r="Y202" i="4"/>
  <c r="Q206" i="4"/>
  <c r="AK206" i="4"/>
  <c r="AJ208" i="4"/>
  <c r="AF208" i="4"/>
  <c r="AB208" i="4"/>
  <c r="X208" i="4"/>
  <c r="T208" i="4"/>
  <c r="P208" i="4"/>
  <c r="L208" i="4"/>
  <c r="AL208" i="4"/>
  <c r="AH208" i="4"/>
  <c r="AD208" i="4"/>
  <c r="Z208" i="4"/>
  <c r="V208" i="4"/>
  <c r="R208" i="4"/>
  <c r="N208" i="4"/>
  <c r="J208" i="4"/>
  <c r="AM208" i="4"/>
  <c r="AE208" i="4"/>
  <c r="W208" i="4"/>
  <c r="O208" i="4"/>
  <c r="AK208" i="4"/>
  <c r="AC208" i="4"/>
  <c r="U208" i="4"/>
  <c r="M208" i="4"/>
  <c r="AI208" i="4"/>
  <c r="S208" i="4"/>
  <c r="K208" i="4"/>
  <c r="J265" i="4"/>
  <c r="I265" i="4"/>
  <c r="L265" i="4"/>
  <c r="H265" i="4"/>
  <c r="K265" i="4"/>
  <c r="J281" i="4"/>
  <c r="I281" i="4"/>
  <c r="L281" i="4"/>
  <c r="H281" i="4"/>
  <c r="K281" i="4"/>
  <c r="AK190" i="4"/>
  <c r="AG190" i="4"/>
  <c r="AC190" i="4"/>
  <c r="Y190" i="4"/>
  <c r="U190" i="4"/>
  <c r="Q190" i="4"/>
  <c r="M190" i="4"/>
  <c r="I190" i="4"/>
  <c r="AJ190" i="4"/>
  <c r="AF190" i="4"/>
  <c r="AB190" i="4"/>
  <c r="X190" i="4"/>
  <c r="L190" i="4"/>
  <c r="R190" i="4"/>
  <c r="W190" i="4"/>
  <c r="AE190" i="4"/>
  <c r="AM190" i="4"/>
  <c r="N193" i="4"/>
  <c r="V193" i="4"/>
  <c r="AD193" i="4"/>
  <c r="AL193" i="4"/>
  <c r="AK194" i="4"/>
  <c r="AG194" i="4"/>
  <c r="AC194" i="4"/>
  <c r="Y194" i="4"/>
  <c r="U194" i="4"/>
  <c r="Q194" i="4"/>
  <c r="M194" i="4"/>
  <c r="I194" i="4"/>
  <c r="AJ194" i="4"/>
  <c r="AF194" i="4"/>
  <c r="AB194" i="4"/>
  <c r="X194" i="4"/>
  <c r="T194" i="4"/>
  <c r="P194" i="4"/>
  <c r="L194" i="4"/>
  <c r="H194" i="4"/>
  <c r="O194" i="4"/>
  <c r="W194" i="4"/>
  <c r="AE194" i="4"/>
  <c r="AM194" i="4"/>
  <c r="AJ200" i="4"/>
  <c r="AF200" i="4"/>
  <c r="AB200" i="4"/>
  <c r="X200" i="4"/>
  <c r="T200" i="4"/>
  <c r="P200" i="4"/>
  <c r="L200" i="4"/>
  <c r="AM200" i="4"/>
  <c r="AI200" i="4"/>
  <c r="AE200" i="4"/>
  <c r="W200" i="4"/>
  <c r="S200" i="4"/>
  <c r="O200" i="4"/>
  <c r="K200" i="4"/>
  <c r="AL200" i="4"/>
  <c r="AH200" i="4"/>
  <c r="AD200" i="4"/>
  <c r="Z200" i="4"/>
  <c r="V200" i="4"/>
  <c r="R200" i="4"/>
  <c r="N200" i="4"/>
  <c r="J200" i="4"/>
  <c r="Y200" i="4"/>
  <c r="U206" i="4"/>
  <c r="J297" i="4"/>
  <c r="M297" i="4"/>
  <c r="I297" i="4"/>
  <c r="L297" i="4"/>
  <c r="H297" i="4"/>
  <c r="K297" i="4"/>
  <c r="L197" i="4"/>
  <c r="P197" i="4"/>
  <c r="T197" i="4"/>
  <c r="X197" i="4"/>
  <c r="AB197" i="4"/>
  <c r="AF197" i="4"/>
  <c r="AJ197" i="4"/>
  <c r="L199" i="4"/>
  <c r="P199" i="4"/>
  <c r="T199" i="4"/>
  <c r="X199" i="4"/>
  <c r="AB199" i="4"/>
  <c r="AF199" i="4"/>
  <c r="AJ199" i="4"/>
  <c r="L201" i="4"/>
  <c r="P201" i="4"/>
  <c r="T201" i="4"/>
  <c r="X201" i="4"/>
  <c r="AB201" i="4"/>
  <c r="AF201" i="4"/>
  <c r="AJ201" i="4"/>
  <c r="L203" i="4"/>
  <c r="P203" i="4"/>
  <c r="T203" i="4"/>
  <c r="X203" i="4"/>
  <c r="AB203" i="4"/>
  <c r="AF203" i="4"/>
  <c r="AJ203" i="4"/>
  <c r="L205" i="4"/>
  <c r="P205" i="4"/>
  <c r="T205" i="4"/>
  <c r="X205" i="4"/>
  <c r="AB205" i="4"/>
  <c r="AF205" i="4"/>
  <c r="AJ205" i="4"/>
  <c r="M207" i="4"/>
  <c r="U207" i="4"/>
  <c r="AC207" i="4"/>
  <c r="AK207" i="4"/>
  <c r="AK209" i="4"/>
  <c r="AG209" i="4"/>
  <c r="AC209" i="4"/>
  <c r="Y209" i="4"/>
  <c r="U209" i="4"/>
  <c r="Q209" i="4"/>
  <c r="M209" i="4"/>
  <c r="AM209" i="4"/>
  <c r="AI209" i="4"/>
  <c r="AE209" i="4"/>
  <c r="W209" i="4"/>
  <c r="S209" i="4"/>
  <c r="O209" i="4"/>
  <c r="T209" i="4"/>
  <c r="AB209" i="4"/>
  <c r="AJ209" i="4"/>
  <c r="R211" i="4"/>
  <c r="Z211" i="4"/>
  <c r="O212" i="4"/>
  <c r="W212" i="4"/>
  <c r="AE212" i="4"/>
  <c r="J291" i="4"/>
  <c r="M291" i="4"/>
  <c r="I291" i="4"/>
  <c r="L291" i="4"/>
  <c r="H291" i="4"/>
  <c r="J299" i="4"/>
  <c r="M299" i="4"/>
  <c r="I299" i="4"/>
  <c r="L299" i="4"/>
  <c r="H299" i="4"/>
  <c r="G195" i="4"/>
  <c r="M197" i="4"/>
  <c r="Q197" i="4"/>
  <c r="U197" i="4"/>
  <c r="Y197" i="4"/>
  <c r="AC197" i="4"/>
  <c r="AG197" i="4"/>
  <c r="M199" i="4"/>
  <c r="Q199" i="4"/>
  <c r="U199" i="4"/>
  <c r="Y199" i="4"/>
  <c r="AC199" i="4"/>
  <c r="AG199" i="4"/>
  <c r="M201" i="4"/>
  <c r="Q201" i="4"/>
  <c r="U201" i="4"/>
  <c r="Y201" i="4"/>
  <c r="AC201" i="4"/>
  <c r="AG201" i="4"/>
  <c r="M203" i="4"/>
  <c r="Q203" i="4"/>
  <c r="U203" i="4"/>
  <c r="Y203" i="4"/>
  <c r="AC203" i="4"/>
  <c r="AG203" i="4"/>
  <c r="M205" i="4"/>
  <c r="Q205" i="4"/>
  <c r="U205" i="4"/>
  <c r="Y205" i="4"/>
  <c r="AC205" i="4"/>
  <c r="AG205" i="4"/>
  <c r="O207" i="4"/>
  <c r="W207" i="4"/>
  <c r="AE207" i="4"/>
  <c r="AM211" i="4"/>
  <c r="AI211" i="4"/>
  <c r="AE211" i="4"/>
  <c r="W211" i="4"/>
  <c r="S211" i="4"/>
  <c r="O211" i="4"/>
  <c r="AK211" i="4"/>
  <c r="AG211" i="4"/>
  <c r="AC211" i="4"/>
  <c r="Y211" i="4"/>
  <c r="U211" i="4"/>
  <c r="Q211" i="4"/>
  <c r="M211" i="4"/>
  <c r="T211" i="4"/>
  <c r="AB211" i="4"/>
  <c r="AJ211" i="4"/>
  <c r="J253" i="4"/>
  <c r="I253" i="4"/>
  <c r="L253" i="4"/>
  <c r="H253" i="4"/>
  <c r="J261" i="4"/>
  <c r="I261" i="4"/>
  <c r="L261" i="4"/>
  <c r="H261" i="4"/>
  <c r="J269" i="4"/>
  <c r="I269" i="4"/>
  <c r="L269" i="4"/>
  <c r="H269" i="4"/>
  <c r="J277" i="4"/>
  <c r="I277" i="4"/>
  <c r="L277" i="4"/>
  <c r="H277" i="4"/>
  <c r="J285" i="4"/>
  <c r="I285" i="4"/>
  <c r="L285" i="4"/>
  <c r="H285" i="4"/>
  <c r="J293" i="4"/>
  <c r="M293" i="4"/>
  <c r="I293" i="4"/>
  <c r="L293" i="4"/>
  <c r="H293" i="4"/>
  <c r="AL207" i="4"/>
  <c r="AH207" i="4"/>
  <c r="AD207" i="4"/>
  <c r="Z207" i="4"/>
  <c r="V207" i="4"/>
  <c r="R207" i="4"/>
  <c r="N207" i="4"/>
  <c r="J207" i="4"/>
  <c r="AJ207" i="4"/>
  <c r="AF207" i="4"/>
  <c r="AB207" i="4"/>
  <c r="X207" i="4"/>
  <c r="T207" i="4"/>
  <c r="P207" i="4"/>
  <c r="L207" i="4"/>
  <c r="Q207" i="4"/>
  <c r="Y207" i="4"/>
  <c r="AG207" i="4"/>
  <c r="J295" i="4"/>
  <c r="M295" i="4"/>
  <c r="I295" i="4"/>
  <c r="L295" i="4"/>
  <c r="H295" i="4"/>
  <c r="J308" i="4"/>
  <c r="M308" i="4"/>
  <c r="I308" i="4"/>
  <c r="L308" i="4"/>
  <c r="K308" i="4"/>
  <c r="H308" i="4"/>
  <c r="T312" i="4"/>
  <c r="P312" i="4"/>
  <c r="L312" i="4"/>
  <c r="S312" i="4"/>
  <c r="O312" i="4"/>
  <c r="K312" i="4"/>
  <c r="N312" i="4"/>
  <c r="M312" i="4"/>
  <c r="R312" i="4"/>
  <c r="J312" i="4"/>
  <c r="T316" i="4"/>
  <c r="P316" i="4"/>
  <c r="L316" i="4"/>
  <c r="S316" i="4"/>
  <c r="O316" i="4"/>
  <c r="K316" i="4"/>
  <c r="N316" i="4"/>
  <c r="M316" i="4"/>
  <c r="R316" i="4"/>
  <c r="J316" i="4"/>
  <c r="T320" i="4"/>
  <c r="P320" i="4"/>
  <c r="L320" i="4"/>
  <c r="S320" i="4"/>
  <c r="O320" i="4"/>
  <c r="K320" i="4"/>
  <c r="N320" i="4"/>
  <c r="M320" i="4"/>
  <c r="R320" i="4"/>
  <c r="J320" i="4"/>
  <c r="P210" i="4"/>
  <c r="T210" i="4"/>
  <c r="X210" i="4"/>
  <c r="AB210" i="4"/>
  <c r="AF210" i="4"/>
  <c r="AJ210" i="4"/>
  <c r="N212" i="4"/>
  <c r="R212" i="4"/>
  <c r="V212" i="4"/>
  <c r="Z212" i="4"/>
  <c r="AD212" i="4"/>
  <c r="AH212" i="4"/>
  <c r="AL212" i="4"/>
  <c r="K254" i="4"/>
  <c r="J255" i="4"/>
  <c r="K258" i="4"/>
  <c r="J259" i="4"/>
  <c r="K262" i="4"/>
  <c r="J263" i="4"/>
  <c r="K266" i="4"/>
  <c r="J267" i="4"/>
  <c r="K270" i="4"/>
  <c r="J271" i="4"/>
  <c r="K274" i="4"/>
  <c r="J275" i="4"/>
  <c r="K278" i="4"/>
  <c r="J279" i="4"/>
  <c r="K282" i="4"/>
  <c r="J283" i="4"/>
  <c r="K286" i="4"/>
  <c r="J287" i="4"/>
  <c r="J290" i="4"/>
  <c r="J292" i="4"/>
  <c r="J294" i="4"/>
  <c r="J296" i="4"/>
  <c r="J298" i="4"/>
  <c r="L300" i="4"/>
  <c r="L302" i="4"/>
  <c r="L304" i="4"/>
  <c r="L306" i="4"/>
  <c r="L310" i="4"/>
  <c r="K310" i="4"/>
  <c r="Q315" i="4"/>
  <c r="M315" i="4"/>
  <c r="T315" i="4"/>
  <c r="P315" i="4"/>
  <c r="L315" i="4"/>
  <c r="O315" i="4"/>
  <c r="Q319" i="4"/>
  <c r="M319" i="4"/>
  <c r="T319" i="4"/>
  <c r="P319" i="4"/>
  <c r="L319" i="4"/>
  <c r="O319" i="4"/>
  <c r="R323" i="4"/>
  <c r="N323" i="4"/>
  <c r="J323" i="4"/>
  <c r="Q323" i="4"/>
  <c r="L323" i="4"/>
  <c r="P323" i="4"/>
  <c r="K323" i="4"/>
  <c r="T323" i="4"/>
  <c r="O323" i="4"/>
  <c r="K255" i="4"/>
  <c r="K259" i="4"/>
  <c r="K263" i="4"/>
  <c r="K267" i="4"/>
  <c r="K271" i="4"/>
  <c r="K275" i="4"/>
  <c r="K279" i="4"/>
  <c r="K283" i="4"/>
  <c r="K287" i="4"/>
  <c r="K290" i="4"/>
  <c r="K292" i="4"/>
  <c r="K294" i="4"/>
  <c r="K296" i="4"/>
  <c r="K298" i="4"/>
  <c r="L301" i="4"/>
  <c r="H301" i="4"/>
  <c r="M301" i="4"/>
  <c r="L303" i="4"/>
  <c r="H303" i="4"/>
  <c r="M303" i="4"/>
  <c r="L305" i="4"/>
  <c r="H305" i="4"/>
  <c r="M305" i="4"/>
  <c r="S313" i="4"/>
  <c r="O313" i="4"/>
  <c r="K313" i="4"/>
  <c r="R313" i="4"/>
  <c r="N313" i="4"/>
  <c r="J313" i="4"/>
  <c r="Q313" i="4"/>
  <c r="S317" i="4"/>
  <c r="O317" i="4"/>
  <c r="K317" i="4"/>
  <c r="R317" i="4"/>
  <c r="N317" i="4"/>
  <c r="J317" i="4"/>
  <c r="Q317" i="4"/>
  <c r="S321" i="4"/>
  <c r="O321" i="4"/>
  <c r="K321" i="4"/>
  <c r="R321" i="4"/>
  <c r="N321" i="4"/>
  <c r="J321" i="4"/>
  <c r="Q321" i="4"/>
  <c r="T325" i="4"/>
  <c r="P325" i="4"/>
  <c r="L325" i="4"/>
  <c r="R325" i="4"/>
  <c r="M325" i="4"/>
  <c r="Q325" i="4"/>
  <c r="K325" i="4"/>
  <c r="O325" i="4"/>
  <c r="J325" i="4"/>
  <c r="N210" i="4"/>
  <c r="R210" i="4"/>
  <c r="V210" i="4"/>
  <c r="Z210" i="4"/>
  <c r="AD210" i="4"/>
  <c r="AH210" i="4"/>
  <c r="P212" i="4"/>
  <c r="T212" i="4"/>
  <c r="X212" i="4"/>
  <c r="AB212" i="4"/>
  <c r="AF212" i="4"/>
  <c r="H255" i="4"/>
  <c r="H259" i="4"/>
  <c r="H263" i="4"/>
  <c r="H267" i="4"/>
  <c r="H271" i="4"/>
  <c r="H275" i="4"/>
  <c r="H279" i="4"/>
  <c r="H283" i="4"/>
  <c r="H287" i="4"/>
  <c r="H290" i="4"/>
  <c r="H292" i="4"/>
  <c r="H294" i="4"/>
  <c r="H296" i="4"/>
  <c r="H298" i="4"/>
  <c r="I300" i="4"/>
  <c r="I301" i="4"/>
  <c r="I302" i="4"/>
  <c r="I303" i="4"/>
  <c r="I304" i="4"/>
  <c r="I305" i="4"/>
  <c r="I306" i="4"/>
  <c r="M310" i="4"/>
  <c r="L313" i="4"/>
  <c r="T313" i="4"/>
  <c r="R314" i="4"/>
  <c r="N314" i="4"/>
  <c r="J314" i="4"/>
  <c r="Q314" i="4"/>
  <c r="M314" i="4"/>
  <c r="P314" i="4"/>
  <c r="K315" i="4"/>
  <c r="S315" i="4"/>
  <c r="L317" i="4"/>
  <c r="T317" i="4"/>
  <c r="R318" i="4"/>
  <c r="N318" i="4"/>
  <c r="J318" i="4"/>
  <c r="Q318" i="4"/>
  <c r="M318" i="4"/>
  <c r="P318" i="4"/>
  <c r="K319" i="4"/>
  <c r="S319" i="4"/>
  <c r="L321" i="4"/>
  <c r="T321" i="4"/>
  <c r="S322" i="4"/>
  <c r="R322" i="4"/>
  <c r="N322" i="4"/>
  <c r="J322" i="4"/>
  <c r="Q322" i="4"/>
  <c r="M322" i="4"/>
  <c r="P322" i="4"/>
  <c r="L322" i="4"/>
  <c r="S323" i="4"/>
  <c r="N325" i="4"/>
  <c r="Q326" i="4"/>
  <c r="M326" i="4"/>
  <c r="T326" i="4"/>
  <c r="P326" i="4"/>
  <c r="L326" i="4"/>
  <c r="S326" i="4"/>
  <c r="O326" i="4"/>
  <c r="K326" i="4"/>
  <c r="K307" i="4"/>
  <c r="K309" i="4"/>
  <c r="F334" i="4"/>
  <c r="Q324" i="4"/>
  <c r="M324" i="4"/>
  <c r="N324" i="4"/>
  <c r="S324" i="4"/>
  <c r="J326" i="4"/>
  <c r="AA336" i="4"/>
  <c r="H307" i="4"/>
  <c r="H309" i="4"/>
  <c r="G311" i="4"/>
  <c r="G334" i="4" s="1"/>
  <c r="J324" i="4"/>
  <c r="O324" i="4"/>
  <c r="T324" i="4"/>
  <c r="N326" i="4"/>
  <c r="AN331" i="4"/>
  <c r="O327" i="4"/>
  <c r="S327" i="4"/>
  <c r="W327" i="4"/>
  <c r="AE327" i="4"/>
  <c r="AI327" i="4"/>
  <c r="AM327" i="4"/>
  <c r="S329" i="4"/>
  <c r="W329" i="4"/>
  <c r="AE329" i="4"/>
  <c r="AI329" i="4"/>
  <c r="S330" i="4"/>
  <c r="W330" i="4"/>
  <c r="AE330" i="4"/>
  <c r="AI330" i="4"/>
  <c r="AG333" i="4"/>
  <c r="N337" i="4"/>
  <c r="R337" i="4"/>
  <c r="V337" i="4"/>
  <c r="Z337" i="4"/>
  <c r="AD337" i="4"/>
  <c r="AI337" i="4"/>
  <c r="M338" i="4"/>
  <c r="S338" i="4"/>
  <c r="X338" i="4"/>
  <c r="AC338" i="4"/>
  <c r="AI338" i="4"/>
  <c r="P327" i="4"/>
  <c r="T327" i="4"/>
  <c r="X327" i="4"/>
  <c r="AB327" i="4"/>
  <c r="AF327" i="4"/>
  <c r="AJ327" i="4"/>
  <c r="AL337" i="4"/>
  <c r="AH337" i="4"/>
  <c r="O337" i="4"/>
  <c r="S337" i="4"/>
  <c r="W337" i="4"/>
  <c r="AE337" i="4"/>
  <c r="AJ337" i="4"/>
  <c r="G340" i="4"/>
  <c r="C30" i="5" s="1"/>
  <c r="M327" i="4"/>
  <c r="Q327" i="4"/>
  <c r="U327" i="4"/>
  <c r="Y327" i="4"/>
  <c r="AC327" i="4"/>
  <c r="AG327" i="4"/>
  <c r="L337" i="4"/>
  <c r="P337" i="4"/>
  <c r="T337" i="4"/>
  <c r="X337" i="4"/>
  <c r="AB337" i="4"/>
  <c r="AF337" i="4"/>
  <c r="AK337" i="4"/>
  <c r="AL338" i="4"/>
  <c r="AH338" i="4"/>
  <c r="AD338" i="4"/>
  <c r="Z338" i="4"/>
  <c r="V338" i="4"/>
  <c r="R338" i="4"/>
  <c r="N338" i="4"/>
  <c r="P338" i="4"/>
  <c r="U338" i="4"/>
  <c r="AF338" i="4"/>
  <c r="AK338" i="4"/>
  <c r="M339" i="4"/>
  <c r="Q339" i="4"/>
  <c r="U339" i="4"/>
  <c r="Y339" i="4"/>
  <c r="AC339" i="4"/>
  <c r="AG339" i="4"/>
  <c r="AK339" i="4"/>
  <c r="B30" i="5"/>
  <c r="N339" i="4"/>
  <c r="R339" i="4"/>
  <c r="V339" i="4"/>
  <c r="Z339" i="4"/>
  <c r="AD339" i="4"/>
  <c r="AH339" i="4"/>
  <c r="AL339" i="4"/>
  <c r="O339" i="4"/>
  <c r="S339" i="4"/>
  <c r="W339" i="4"/>
  <c r="AE339" i="4"/>
  <c r="AI339" i="4"/>
  <c r="BM195" i="4" l="1"/>
  <c r="BO195" i="4"/>
  <c r="BO250" i="4" s="1"/>
  <c r="BE25" i="5" s="1"/>
  <c r="BE26" i="5" s="1"/>
  <c r="G39" i="4"/>
  <c r="BO26" i="4"/>
  <c r="BO39" i="4" s="1"/>
  <c r="BE6" i="5" s="1"/>
  <c r="BN207" i="4"/>
  <c r="BN208" i="4"/>
  <c r="BN200" i="4"/>
  <c r="BN199" i="4"/>
  <c r="BN205" i="4"/>
  <c r="BN197" i="4"/>
  <c r="BN204" i="4"/>
  <c r="BN196" i="4"/>
  <c r="BN35" i="4"/>
  <c r="BN211" i="4"/>
  <c r="BN203" i="4"/>
  <c r="BN34" i="4"/>
  <c r="BN27" i="4"/>
  <c r="BN23" i="4"/>
  <c r="BN212" i="4"/>
  <c r="BM250" i="4"/>
  <c r="BC25" i="5" s="1"/>
  <c r="BC26" i="5" s="1"/>
  <c r="M17" i="2"/>
  <c r="BN209" i="4"/>
  <c r="BN201" i="4"/>
  <c r="BN210" i="4"/>
  <c r="BN206" i="4"/>
  <c r="BN202" i="4"/>
  <c r="BN198" i="4"/>
  <c r="BN329" i="4"/>
  <c r="BL334" i="4"/>
  <c r="BB12" i="5" s="1"/>
  <c r="BN330" i="4"/>
  <c r="BN328" i="4"/>
  <c r="BK334" i="4"/>
  <c r="BA12" i="5" s="1"/>
  <c r="BN62" i="4"/>
  <c r="BN32" i="4"/>
  <c r="BN22" i="4"/>
  <c r="BN33" i="4"/>
  <c r="BN30" i="4"/>
  <c r="BN31" i="4"/>
  <c r="BN28" i="4"/>
  <c r="BN29" i="4"/>
  <c r="BN24" i="4"/>
  <c r="BN25" i="4"/>
  <c r="BL26" i="4"/>
  <c r="BL39" i="4" s="1"/>
  <c r="BB6" i="5" s="1"/>
  <c r="BM26" i="4"/>
  <c r="BM39" i="4" s="1"/>
  <c r="BC6" i="5" s="1"/>
  <c r="BC35" i="5" s="1"/>
  <c r="BK195" i="4"/>
  <c r="BK250" i="4" s="1"/>
  <c r="BA25" i="5" s="1"/>
  <c r="BA26" i="5" s="1"/>
  <c r="BL195" i="4"/>
  <c r="BL250" i="4" s="1"/>
  <c r="BB25" i="5" s="1"/>
  <c r="BB26" i="5" s="1"/>
  <c r="BI334" i="4"/>
  <c r="AY12" i="5" s="1"/>
  <c r="BJ26" i="4"/>
  <c r="BJ39" i="4" s="1"/>
  <c r="AZ6" i="5" s="1"/>
  <c r="BK26" i="4"/>
  <c r="BK39" i="4" s="1"/>
  <c r="BA6" i="5" s="1"/>
  <c r="BG334" i="4"/>
  <c r="AW12" i="5" s="1"/>
  <c r="BJ334" i="4"/>
  <c r="AZ12" i="5" s="1"/>
  <c r="BI195" i="4"/>
  <c r="BI250" i="4" s="1"/>
  <c r="AY25" i="5" s="1"/>
  <c r="AY26" i="5" s="1"/>
  <c r="BJ195" i="4"/>
  <c r="BJ250" i="4" s="1"/>
  <c r="AZ25" i="5" s="1"/>
  <c r="AZ26" i="5" s="1"/>
  <c r="BH26" i="4"/>
  <c r="BH39" i="4" s="1"/>
  <c r="AX6" i="5" s="1"/>
  <c r="BI26" i="4"/>
  <c r="BI39" i="4" s="1"/>
  <c r="AY6" i="5" s="1"/>
  <c r="C6" i="5"/>
  <c r="BG195" i="4"/>
  <c r="BG250" i="4" s="1"/>
  <c r="AW25" i="5" s="1"/>
  <c r="AW26" i="5" s="1"/>
  <c r="BH195" i="4"/>
  <c r="BH250" i="4" s="1"/>
  <c r="AX25" i="5" s="1"/>
  <c r="AX26" i="5" s="1"/>
  <c r="BH334" i="4"/>
  <c r="AX12" i="5" s="1"/>
  <c r="BR233" i="4"/>
  <c r="BF26" i="4"/>
  <c r="BF39" i="4" s="1"/>
  <c r="AV6" i="5" s="1"/>
  <c r="BG26" i="4"/>
  <c r="BG39" i="4" s="1"/>
  <c r="AW6" i="5" s="1"/>
  <c r="AI26" i="4"/>
  <c r="AI39" i="4" s="1"/>
  <c r="Y6" i="5" s="1"/>
  <c r="AJ26" i="4"/>
  <c r="AJ39" i="4" s="1"/>
  <c r="Z6" i="5" s="1"/>
  <c r="AT26" i="4"/>
  <c r="AT39" i="4" s="1"/>
  <c r="AJ6" i="5" s="1"/>
  <c r="O26" i="4"/>
  <c r="O39" i="4" s="1"/>
  <c r="N26" i="4"/>
  <c r="N39" i="4" s="1"/>
  <c r="U26" i="4"/>
  <c r="U39" i="4" s="1"/>
  <c r="K6" i="5" s="1"/>
  <c r="BR216" i="4"/>
  <c r="BR223" i="4"/>
  <c r="AW26" i="4"/>
  <c r="AW39" i="4" s="1"/>
  <c r="AM6" i="5" s="1"/>
  <c r="AY26" i="4"/>
  <c r="AY39" i="4" s="1"/>
  <c r="AO6" i="5" s="1"/>
  <c r="AE26" i="4"/>
  <c r="AE39" i="4" s="1"/>
  <c r="U6" i="5" s="1"/>
  <c r="K26" i="4"/>
  <c r="K39" i="4" s="1"/>
  <c r="AH26" i="4"/>
  <c r="AH39" i="4" s="1"/>
  <c r="X6" i="5" s="1"/>
  <c r="Q26" i="4"/>
  <c r="Q39" i="4" s="1"/>
  <c r="G6" i="5" s="1"/>
  <c r="X26" i="4"/>
  <c r="X39" i="4" s="1"/>
  <c r="N6" i="5" s="1"/>
  <c r="W26" i="4"/>
  <c r="W39" i="4" s="1"/>
  <c r="M6" i="5" s="1"/>
  <c r="AD26" i="4"/>
  <c r="AD39" i="4" s="1"/>
  <c r="T6" i="5" s="1"/>
  <c r="AK26" i="4"/>
  <c r="AK39" i="4" s="1"/>
  <c r="AA6" i="5" s="1"/>
  <c r="T26" i="4"/>
  <c r="T39" i="4" s="1"/>
  <c r="J6" i="5" s="1"/>
  <c r="BR232" i="4"/>
  <c r="S26" i="4"/>
  <c r="S39" i="4" s="1"/>
  <c r="I6" i="5" s="1"/>
  <c r="R26" i="4"/>
  <c r="R39" i="4" s="1"/>
  <c r="H6" i="5" s="1"/>
  <c r="AG26" i="4"/>
  <c r="AG39" i="4" s="1"/>
  <c r="W6" i="5" s="1"/>
  <c r="AO26" i="4"/>
  <c r="AO39" i="4" s="1"/>
  <c r="AP26" i="4"/>
  <c r="AP39" i="4" s="1"/>
  <c r="AF6" i="5" s="1"/>
  <c r="BE334" i="4"/>
  <c r="AU12" i="5" s="1"/>
  <c r="BR226" i="4"/>
  <c r="BE195" i="4"/>
  <c r="BE250" i="4" s="1"/>
  <c r="AU25" i="5" s="1"/>
  <c r="AU26" i="5" s="1"/>
  <c r="BF195" i="4"/>
  <c r="BF250" i="4" s="1"/>
  <c r="AV25" i="5" s="1"/>
  <c r="BF334" i="4"/>
  <c r="AV12" i="5" s="1"/>
  <c r="BR224" i="4"/>
  <c r="BR227" i="4"/>
  <c r="BC334" i="4"/>
  <c r="AS12" i="5" s="1"/>
  <c r="BR215" i="4"/>
  <c r="AZ26" i="4"/>
  <c r="AZ39" i="4" s="1"/>
  <c r="AP6" i="5" s="1"/>
  <c r="BE26" i="4"/>
  <c r="BE39" i="4" s="1"/>
  <c r="AU6" i="5" s="1"/>
  <c r="BD334" i="4"/>
  <c r="AT12" i="5" s="1"/>
  <c r="BR219" i="4"/>
  <c r="AZ334" i="4"/>
  <c r="AP12" i="5" s="1"/>
  <c r="BR229" i="4"/>
  <c r="BR220" i="4"/>
  <c r="BA51" i="4"/>
  <c r="BR231" i="4"/>
  <c r="BR217" i="4"/>
  <c r="BR222" i="4"/>
  <c r="BR230" i="4"/>
  <c r="BR225" i="4"/>
  <c r="BR228" i="4"/>
  <c r="BR234" i="4"/>
  <c r="BR214" i="4"/>
  <c r="BR221" i="4"/>
  <c r="BR218" i="4"/>
  <c r="BB63" i="4"/>
  <c r="BN63" i="4" s="1"/>
  <c r="BC195" i="4"/>
  <c r="BC250" i="4" s="1"/>
  <c r="AS25" i="5" s="1"/>
  <c r="AS26" i="5" s="1"/>
  <c r="BD195" i="4"/>
  <c r="BD250" i="4" s="1"/>
  <c r="AT25" i="5" s="1"/>
  <c r="AU26" i="4"/>
  <c r="AU39" i="4" s="1"/>
  <c r="AK6" i="5" s="1"/>
  <c r="BD26" i="4"/>
  <c r="BD39" i="4" s="1"/>
  <c r="AT6" i="5" s="1"/>
  <c r="Z26" i="4"/>
  <c r="Z39" i="4" s="1"/>
  <c r="P6" i="5" s="1"/>
  <c r="J26" i="4"/>
  <c r="J39" i="4" s="1"/>
  <c r="AC26" i="4"/>
  <c r="AC39" i="4" s="1"/>
  <c r="S6" i="5" s="1"/>
  <c r="M26" i="4"/>
  <c r="M39" i="4" s="1"/>
  <c r="AF26" i="4"/>
  <c r="AF39" i="4" s="1"/>
  <c r="V6" i="5" s="1"/>
  <c r="P26" i="4"/>
  <c r="P39" i="4" s="1"/>
  <c r="F6" i="5" s="1"/>
  <c r="AR26" i="4"/>
  <c r="AR39" i="4" s="1"/>
  <c r="AH6" i="5" s="1"/>
  <c r="AS26" i="4"/>
  <c r="AS39" i="4" s="1"/>
  <c r="AI6" i="5" s="1"/>
  <c r="AV26" i="4"/>
  <c r="AV39" i="4" s="1"/>
  <c r="AL6" i="5" s="1"/>
  <c r="AX26" i="4"/>
  <c r="AX39" i="4" s="1"/>
  <c r="AN6" i="5" s="1"/>
  <c r="AL26" i="4"/>
  <c r="AL39" i="4" s="1"/>
  <c r="AB6" i="5" s="1"/>
  <c r="V26" i="4"/>
  <c r="V39" i="4" s="1"/>
  <c r="L6" i="5" s="1"/>
  <c r="Y26" i="4"/>
  <c r="Y39" i="4" s="1"/>
  <c r="O6" i="5" s="1"/>
  <c r="AB26" i="4"/>
  <c r="AB39" i="4" s="1"/>
  <c r="L26" i="4"/>
  <c r="L39" i="4" s="1"/>
  <c r="AM26" i="4"/>
  <c r="AM39" i="4" s="1"/>
  <c r="AC6" i="5" s="1"/>
  <c r="AQ26" i="4"/>
  <c r="AQ39" i="4" s="1"/>
  <c r="AG6" i="5" s="1"/>
  <c r="BB26" i="4"/>
  <c r="BC26" i="4"/>
  <c r="BC39" i="4" s="1"/>
  <c r="AS6" i="5" s="1"/>
  <c r="BR332" i="4"/>
  <c r="BR331" i="4"/>
  <c r="AT334" i="4"/>
  <c r="AJ12" i="5" s="1"/>
  <c r="AN328" i="4"/>
  <c r="AS334" i="4"/>
  <c r="AI12" i="5" s="1"/>
  <c r="BA328" i="4"/>
  <c r="BA330" i="4"/>
  <c r="BA333" i="4"/>
  <c r="BA329" i="4"/>
  <c r="BB334" i="4"/>
  <c r="BR253" i="4"/>
  <c r="BA106" i="4"/>
  <c r="AZ195" i="4"/>
  <c r="AZ250" i="4" s="1"/>
  <c r="AP25" i="5" s="1"/>
  <c r="BB195" i="4"/>
  <c r="BA22" i="4"/>
  <c r="AA328" i="4"/>
  <c r="AZ63" i="4"/>
  <c r="AP21" i="5" s="1"/>
  <c r="AZ48" i="4"/>
  <c r="AP17" i="5" s="1"/>
  <c r="BA162" i="4"/>
  <c r="BA122" i="4"/>
  <c r="BA98" i="4"/>
  <c r="BA182" i="4"/>
  <c r="BA164" i="4"/>
  <c r="BA148" i="4"/>
  <c r="BA132" i="4"/>
  <c r="BA116" i="4"/>
  <c r="BA100" i="4"/>
  <c r="BA84" i="4"/>
  <c r="BA68" i="4"/>
  <c r="BA208" i="4"/>
  <c r="BA153" i="4"/>
  <c r="BA97" i="4"/>
  <c r="BA201" i="4"/>
  <c r="BA171" i="4"/>
  <c r="BA155" i="4"/>
  <c r="BA139" i="4"/>
  <c r="BA119" i="4"/>
  <c r="BA91" i="4"/>
  <c r="BA75" i="4"/>
  <c r="BA192" i="4"/>
  <c r="BA184" i="4"/>
  <c r="BA193" i="4"/>
  <c r="BA145" i="4"/>
  <c r="BA105" i="4"/>
  <c r="BA154" i="4"/>
  <c r="BA134" i="4"/>
  <c r="BA114" i="4"/>
  <c r="BA90" i="4"/>
  <c r="BA70" i="4"/>
  <c r="BA207" i="4"/>
  <c r="BA203" i="4"/>
  <c r="BA173" i="4"/>
  <c r="BA101" i="4"/>
  <c r="BA191" i="4"/>
  <c r="BA183" i="4"/>
  <c r="BA210" i="4"/>
  <c r="BA212" i="4"/>
  <c r="AA337" i="4"/>
  <c r="BA337" i="4"/>
  <c r="BA25" i="4"/>
  <c r="BA9" i="4"/>
  <c r="BA31" i="4"/>
  <c r="BA15" i="4"/>
  <c r="BA10" i="4"/>
  <c r="BA4" i="4"/>
  <c r="BA56" i="4"/>
  <c r="AX48" i="4"/>
  <c r="AN17" i="5" s="1"/>
  <c r="BA44" i="4"/>
  <c r="BA12" i="4"/>
  <c r="BA21" i="4"/>
  <c r="BA5" i="4"/>
  <c r="BA27" i="4"/>
  <c r="BA33" i="4"/>
  <c r="BA17" i="4"/>
  <c r="BA7" i="4"/>
  <c r="BA29" i="4"/>
  <c r="BA13" i="4"/>
  <c r="BA14" i="4"/>
  <c r="BA99" i="4"/>
  <c r="BA176" i="4"/>
  <c r="BA160" i="4"/>
  <c r="BA144" i="4"/>
  <c r="BA128" i="4"/>
  <c r="BA112" i="4"/>
  <c r="BA96" i="4"/>
  <c r="BA80" i="4"/>
  <c r="BA196" i="4"/>
  <c r="BA141" i="4"/>
  <c r="BA81" i="4"/>
  <c r="BA189" i="4"/>
  <c r="BA167" i="4"/>
  <c r="BA151" i="4"/>
  <c r="BA131" i="4"/>
  <c r="BA115" i="4"/>
  <c r="BA87" i="4"/>
  <c r="BA71" i="4"/>
  <c r="BA177" i="4"/>
  <c r="BA133" i="4"/>
  <c r="BA93" i="4"/>
  <c r="BA197" i="4"/>
  <c r="BA166" i="4"/>
  <c r="BA150" i="4"/>
  <c r="BA130" i="4"/>
  <c r="BA86" i="4"/>
  <c r="BA66" i="4"/>
  <c r="BA161" i="4"/>
  <c r="BA89" i="4"/>
  <c r="BA206" i="4"/>
  <c r="BA170" i="4"/>
  <c r="BA172" i="4"/>
  <c r="BA156" i="4"/>
  <c r="BA140" i="4"/>
  <c r="BA124" i="4"/>
  <c r="BA108" i="4"/>
  <c r="BA92" i="4"/>
  <c r="BA76" i="4"/>
  <c r="BA204" i="4"/>
  <c r="BA200" i="4"/>
  <c r="BA185" i="4"/>
  <c r="BA121" i="4"/>
  <c r="BA181" i="4"/>
  <c r="BA163" i="4"/>
  <c r="BA147" i="4"/>
  <c r="BA127" i="4"/>
  <c r="BA111" i="4"/>
  <c r="BA83" i="4"/>
  <c r="BA67" i="4"/>
  <c r="BA188" i="4"/>
  <c r="BA169" i="4"/>
  <c r="BA125" i="4"/>
  <c r="BA85" i="4"/>
  <c r="BA186" i="4"/>
  <c r="BA146" i="4"/>
  <c r="BA102" i="4"/>
  <c r="BA82" i="4"/>
  <c r="BA211" i="4"/>
  <c r="BA199" i="4"/>
  <c r="BA149" i="4"/>
  <c r="BA77" i="4"/>
  <c r="BA187" i="4"/>
  <c r="BA179" i="4"/>
  <c r="BA194" i="4"/>
  <c r="BA174" i="4"/>
  <c r="BA142" i="4"/>
  <c r="BA78" i="4"/>
  <c r="BA137" i="4"/>
  <c r="BA129" i="4"/>
  <c r="BA103" i="4"/>
  <c r="BA95" i="4"/>
  <c r="BA205" i="4"/>
  <c r="BA168" i="4"/>
  <c r="BA152" i="4"/>
  <c r="BA136" i="4"/>
  <c r="BA120" i="4"/>
  <c r="BA104" i="4"/>
  <c r="BA88" i="4"/>
  <c r="BA72" i="4"/>
  <c r="BA202" i="4"/>
  <c r="BA165" i="4"/>
  <c r="BA109" i="4"/>
  <c r="BA175" i="4"/>
  <c r="BA159" i="4"/>
  <c r="BA143" i="4"/>
  <c r="BA123" i="4"/>
  <c r="BA107" i="4"/>
  <c r="BA79" i="4"/>
  <c r="BA180" i="4"/>
  <c r="BA157" i="4"/>
  <c r="BA113" i="4"/>
  <c r="BA73" i="4"/>
  <c r="BA178" i="4"/>
  <c r="BA158" i="4"/>
  <c r="BA138" i="4"/>
  <c r="BA118" i="4"/>
  <c r="BA74" i="4"/>
  <c r="BA117" i="4"/>
  <c r="BA69" i="4"/>
  <c r="BA190" i="4"/>
  <c r="BA126" i="4"/>
  <c r="BA110" i="4"/>
  <c r="BA94" i="4"/>
  <c r="BA209" i="4"/>
  <c r="BA135" i="4"/>
  <c r="BA198" i="4"/>
  <c r="BA52" i="4"/>
  <c r="BA57" i="4"/>
  <c r="BA54" i="4"/>
  <c r="BA59" i="4"/>
  <c r="BA45" i="4"/>
  <c r="BA47" i="4"/>
  <c r="BA46" i="4"/>
  <c r="BA42" i="4"/>
  <c r="BA43" i="4"/>
  <c r="BA58" i="4"/>
  <c r="BA61" i="4"/>
  <c r="BA60" i="4"/>
  <c r="BA55" i="4"/>
  <c r="BA53" i="4"/>
  <c r="BA62" i="4"/>
  <c r="BA23" i="4"/>
  <c r="BA30" i="4"/>
  <c r="BA6" i="4"/>
  <c r="BA16" i="4"/>
  <c r="BA8" i="4"/>
  <c r="BA28" i="4"/>
  <c r="BA35" i="4"/>
  <c r="BA19" i="4"/>
  <c r="BA24" i="4"/>
  <c r="BA32" i="4"/>
  <c r="BA11" i="4"/>
  <c r="BA18" i="4"/>
  <c r="BA20" i="4"/>
  <c r="BA34" i="4"/>
  <c r="AX334" i="4"/>
  <c r="AN12" i="5" s="1"/>
  <c r="AN339" i="4"/>
  <c r="AN338" i="4"/>
  <c r="AN337" i="4"/>
  <c r="BR315" i="4"/>
  <c r="BR326" i="4"/>
  <c r="BR289" i="4"/>
  <c r="BA339" i="4"/>
  <c r="AY63" i="4"/>
  <c r="AO21" i="5" s="1"/>
  <c r="AX340" i="4"/>
  <c r="AN30" i="5" s="1"/>
  <c r="AN327" i="4"/>
  <c r="AX63" i="4"/>
  <c r="AN21" i="5" s="1"/>
  <c r="AA327" i="4"/>
  <c r="AX195" i="4"/>
  <c r="AX250" i="4" s="1"/>
  <c r="AN25" i="5" s="1"/>
  <c r="AY195" i="4"/>
  <c r="AY250" i="4" s="1"/>
  <c r="AO25" i="5" s="1"/>
  <c r="AY48" i="4"/>
  <c r="AO17" i="5" s="1"/>
  <c r="AY334" i="4"/>
  <c r="AO12" i="5" s="1"/>
  <c r="BA338" i="4"/>
  <c r="AY340" i="4"/>
  <c r="AO30" i="5" s="1"/>
  <c r="AW334" i="4"/>
  <c r="AM12" i="5" s="1"/>
  <c r="AW195" i="4"/>
  <c r="AW250" i="4" s="1"/>
  <c r="AM25" i="5" s="1"/>
  <c r="BR309" i="4"/>
  <c r="BR319" i="4"/>
  <c r="Y5" i="3"/>
  <c r="AV340" i="4"/>
  <c r="AL30" i="5" s="1"/>
  <c r="AW340" i="4"/>
  <c r="AM30" i="5" s="1"/>
  <c r="AW48" i="4"/>
  <c r="AM17" i="5" s="1"/>
  <c r="AW63" i="4"/>
  <c r="AM21" i="5" s="1"/>
  <c r="AU334" i="4"/>
  <c r="AK12" i="5" s="1"/>
  <c r="AU63" i="4"/>
  <c r="AK21" i="5" s="1"/>
  <c r="AU340" i="4"/>
  <c r="AK30" i="5" s="1"/>
  <c r="AV334" i="4"/>
  <c r="AL12" i="5" s="1"/>
  <c r="AV48" i="4"/>
  <c r="AL17" i="5" s="1"/>
  <c r="AU48" i="4"/>
  <c r="AK17" i="5" s="1"/>
  <c r="AV63" i="4"/>
  <c r="AL21" i="5" s="1"/>
  <c r="AU195" i="4"/>
  <c r="AU250" i="4" s="1"/>
  <c r="AK25" i="5" s="1"/>
  <c r="AV195" i="4"/>
  <c r="AV250" i="4" s="1"/>
  <c r="AL25" i="5" s="1"/>
  <c r="AS340" i="4"/>
  <c r="AI30" i="5" s="1"/>
  <c r="AT48" i="4"/>
  <c r="AJ17" i="5" s="1"/>
  <c r="AT63" i="4"/>
  <c r="AJ21" i="5" s="1"/>
  <c r="AT340" i="4"/>
  <c r="AJ30" i="5" s="1"/>
  <c r="AS195" i="4"/>
  <c r="AS250" i="4" s="1"/>
  <c r="AI25" i="5" s="1"/>
  <c r="AT195" i="4"/>
  <c r="AS63" i="4"/>
  <c r="AI21" i="5" s="1"/>
  <c r="AS48" i="4"/>
  <c r="AI17" i="5" s="1"/>
  <c r="AR63" i="4"/>
  <c r="AH21" i="5" s="1"/>
  <c r="AQ340" i="4"/>
  <c r="AG30" i="5" s="1"/>
  <c r="AR48" i="4"/>
  <c r="AH17" i="5" s="1"/>
  <c r="AQ195" i="4"/>
  <c r="AQ250" i="4" s="1"/>
  <c r="AG25" i="5" s="1"/>
  <c r="AR195" i="4"/>
  <c r="AR250" i="4" s="1"/>
  <c r="AH25" i="5" s="1"/>
  <c r="AR334" i="4"/>
  <c r="AH12" i="5" s="1"/>
  <c r="AR340" i="4"/>
  <c r="AH30" i="5" s="1"/>
  <c r="S13" i="2"/>
  <c r="I7" i="3"/>
  <c r="AQ334" i="4"/>
  <c r="AG12" i="5" s="1"/>
  <c r="AQ48" i="4"/>
  <c r="AG17" i="5" s="1"/>
  <c r="S11" i="2"/>
  <c r="J7" i="3"/>
  <c r="N7" i="3"/>
  <c r="M7" i="3"/>
  <c r="P17" i="2"/>
  <c r="AQ63" i="4"/>
  <c r="AG21" i="5" s="1"/>
  <c r="B12" i="5"/>
  <c r="B35" i="5" s="1"/>
  <c r="B36" i="5" s="1"/>
  <c r="G250" i="4"/>
  <c r="C25" i="5" s="1"/>
  <c r="P36" i="2"/>
  <c r="R17" i="2"/>
  <c r="R8" i="2"/>
  <c r="H7" i="3"/>
  <c r="S31" i="2"/>
  <c r="S48" i="2"/>
  <c r="S27" i="2"/>
  <c r="S25" i="2"/>
  <c r="S21" i="2"/>
  <c r="S14" i="2"/>
  <c r="S7" i="2"/>
  <c r="H8" i="2"/>
  <c r="R53" i="2"/>
  <c r="S46" i="2"/>
  <c r="S44" i="2"/>
  <c r="S42" i="2"/>
  <c r="S40" i="2"/>
  <c r="H17" i="2"/>
  <c r="K8" i="2"/>
  <c r="O7" i="3"/>
  <c r="S33" i="2"/>
  <c r="S29" i="2"/>
  <c r="S23" i="2"/>
  <c r="S16" i="2"/>
  <c r="S12" i="2"/>
  <c r="S5" i="2"/>
  <c r="L7" i="3"/>
  <c r="S15" i="2"/>
  <c r="P8" i="2"/>
  <c r="Q17" i="2"/>
  <c r="I17" i="2"/>
  <c r="M8" i="2"/>
  <c r="AN212" i="4"/>
  <c r="Y334" i="4"/>
  <c r="O12" i="5" s="1"/>
  <c r="AO340" i="4"/>
  <c r="U334" i="4"/>
  <c r="K12" i="5" s="1"/>
  <c r="AP334" i="4"/>
  <c r="AF12" i="5" s="1"/>
  <c r="AO48" i="4"/>
  <c r="AP63" i="4"/>
  <c r="AF21" i="5" s="1"/>
  <c r="AP340" i="4"/>
  <c r="AF30" i="5" s="1"/>
  <c r="AP48" i="4"/>
  <c r="AF17" i="5" s="1"/>
  <c r="AO334" i="4"/>
  <c r="AO63" i="4"/>
  <c r="AP195" i="4"/>
  <c r="AP250" i="4" s="1"/>
  <c r="AO195" i="4"/>
  <c r="X334" i="4"/>
  <c r="N12" i="5" s="1"/>
  <c r="V334" i="4"/>
  <c r="L12" i="5" s="1"/>
  <c r="AK334" i="4"/>
  <c r="AA12" i="5" s="1"/>
  <c r="AG340" i="4"/>
  <c r="W30" i="5" s="1"/>
  <c r="AC334" i="4"/>
  <c r="S12" i="5" s="1"/>
  <c r="BR264" i="4"/>
  <c r="Z334" i="4"/>
  <c r="P12" i="5" s="1"/>
  <c r="T340" i="4"/>
  <c r="J30" i="5" s="1"/>
  <c r="AN163" i="4"/>
  <c r="AN155" i="4"/>
  <c r="AN147" i="4"/>
  <c r="AN139" i="4"/>
  <c r="AF334" i="4"/>
  <c r="V12" i="5" s="1"/>
  <c r="BR268" i="4"/>
  <c r="BR260" i="4"/>
  <c r="AM48" i="4"/>
  <c r="AC17" i="5" s="1"/>
  <c r="Y340" i="4"/>
  <c r="O30" i="5" s="1"/>
  <c r="BR286" i="4"/>
  <c r="BR270" i="4"/>
  <c r="AA168" i="4"/>
  <c r="AN164" i="4"/>
  <c r="Y63" i="4"/>
  <c r="O21" i="5" s="1"/>
  <c r="AM334" i="4"/>
  <c r="AC12" i="5" s="1"/>
  <c r="BR282" i="4"/>
  <c r="BR256" i="4"/>
  <c r="AF340" i="4"/>
  <c r="V30" i="5" s="1"/>
  <c r="BR304" i="4"/>
  <c r="BR279" i="4"/>
  <c r="BR263" i="4"/>
  <c r="AD334" i="4"/>
  <c r="T12" i="5" s="1"/>
  <c r="AN173" i="4"/>
  <c r="AN162" i="4"/>
  <c r="AN160" i="4"/>
  <c r="AN158" i="4"/>
  <c r="AN156" i="4"/>
  <c r="AN154" i="4"/>
  <c r="AN152" i="4"/>
  <c r="AN150" i="4"/>
  <c r="AN148" i="4"/>
  <c r="AN146" i="4"/>
  <c r="AN144" i="4"/>
  <c r="AN142" i="4"/>
  <c r="AN140" i="4"/>
  <c r="AN138" i="4"/>
  <c r="AN136" i="4"/>
  <c r="AN134" i="4"/>
  <c r="AN132" i="4"/>
  <c r="AN130" i="4"/>
  <c r="AN128" i="4"/>
  <c r="AK48" i="4"/>
  <c r="AA17" i="5" s="1"/>
  <c r="AN196" i="4"/>
  <c r="AA209" i="4"/>
  <c r="AA201" i="4"/>
  <c r="AN133" i="4"/>
  <c r="AN106" i="4"/>
  <c r="AN102" i="4"/>
  <c r="AN98" i="4"/>
  <c r="AN94" i="4"/>
  <c r="AN90" i="4"/>
  <c r="AN86" i="4"/>
  <c r="AN82" i="4"/>
  <c r="AN80" i="4"/>
  <c r="AN76" i="4"/>
  <c r="AN72" i="4"/>
  <c r="AA30" i="4"/>
  <c r="N48" i="4"/>
  <c r="AJ334" i="4"/>
  <c r="Z12" i="5" s="1"/>
  <c r="AN211" i="4"/>
  <c r="AA203" i="4"/>
  <c r="AN189" i="4"/>
  <c r="AN186" i="4"/>
  <c r="AN182" i="4"/>
  <c r="AN161" i="4"/>
  <c r="AN153" i="4"/>
  <c r="AN145" i="4"/>
  <c r="AN137" i="4"/>
  <c r="AN129" i="4"/>
  <c r="AN125" i="4"/>
  <c r="AN121" i="4"/>
  <c r="AN117" i="4"/>
  <c r="AN113" i="4"/>
  <c r="AN71" i="4"/>
  <c r="U63" i="4"/>
  <c r="K21" i="5" s="1"/>
  <c r="AL334" i="4"/>
  <c r="AB12" i="5" s="1"/>
  <c r="AN107" i="4"/>
  <c r="AN105" i="4"/>
  <c r="AN97" i="4"/>
  <c r="AN95" i="4"/>
  <c r="AN93" i="4"/>
  <c r="AN91" i="4"/>
  <c r="AN89" i="4"/>
  <c r="AN87" i="4"/>
  <c r="AN85" i="4"/>
  <c r="AA322" i="4"/>
  <c r="BR314" i="4"/>
  <c r="BR300" i="4"/>
  <c r="BR292" i="4"/>
  <c r="AA319" i="4"/>
  <c r="BR310" i="4"/>
  <c r="BR278" i="4"/>
  <c r="BR262" i="4"/>
  <c r="AA194" i="4"/>
  <c r="AA204" i="4"/>
  <c r="AN188" i="4"/>
  <c r="AN187" i="4"/>
  <c r="AN185" i="4"/>
  <c r="AN184" i="4"/>
  <c r="AN183" i="4"/>
  <c r="AN181" i="4"/>
  <c r="AN180" i="4"/>
  <c r="AN179" i="4"/>
  <c r="AN176" i="4"/>
  <c r="AN178" i="4"/>
  <c r="AN166" i="4"/>
  <c r="AN165" i="4"/>
  <c r="AN159" i="4"/>
  <c r="AN157" i="4"/>
  <c r="AN151" i="4"/>
  <c r="AN149" i="4"/>
  <c r="AN143" i="4"/>
  <c r="AN141" i="4"/>
  <c r="AN135" i="4"/>
  <c r="AN131" i="4"/>
  <c r="AN127" i="4"/>
  <c r="AA106" i="4"/>
  <c r="AA104" i="4"/>
  <c r="AA102" i="4"/>
  <c r="AA100" i="4"/>
  <c r="AA98" i="4"/>
  <c r="AA96" i="4"/>
  <c r="AA94" i="4"/>
  <c r="AA92" i="4"/>
  <c r="AA90" i="4"/>
  <c r="AA88" i="4"/>
  <c r="AA86" i="4"/>
  <c r="AA84" i="4"/>
  <c r="AA82" i="4"/>
  <c r="AA80" i="4"/>
  <c r="AA78" i="4"/>
  <c r="AA76" i="4"/>
  <c r="AA74" i="4"/>
  <c r="AA72" i="4"/>
  <c r="AN75" i="4"/>
  <c r="AG63" i="4"/>
  <c r="W21" i="5" s="1"/>
  <c r="AN103" i="4"/>
  <c r="AN101" i="4"/>
  <c r="AN99" i="4"/>
  <c r="AN83" i="4"/>
  <c r="AN81" i="4"/>
  <c r="AN77" i="4"/>
  <c r="AN73" i="4"/>
  <c r="Q340" i="4"/>
  <c r="G30" i="5" s="1"/>
  <c r="AG334" i="4"/>
  <c r="W12" i="5" s="1"/>
  <c r="AA210" i="4"/>
  <c r="AN175" i="4"/>
  <c r="AA169" i="4"/>
  <c r="AA170" i="4"/>
  <c r="AN104" i="4"/>
  <c r="AN100" i="4"/>
  <c r="AN96" i="4"/>
  <c r="AN92" i="4"/>
  <c r="AN88" i="4"/>
  <c r="AN84" i="4"/>
  <c r="AN79" i="4"/>
  <c r="AM63" i="4"/>
  <c r="AC21" i="5" s="1"/>
  <c r="M48" i="4"/>
  <c r="BR288" i="4"/>
  <c r="AA34" i="4"/>
  <c r="AN34" i="4"/>
  <c r="AA33" i="4"/>
  <c r="AN28" i="4"/>
  <c r="AN22" i="4"/>
  <c r="AN18" i="4"/>
  <c r="AN14" i="4"/>
  <c r="AN10" i="4"/>
  <c r="AN6" i="4"/>
  <c r="AA24" i="4"/>
  <c r="AA31" i="4"/>
  <c r="AB340" i="4"/>
  <c r="U340" i="4"/>
  <c r="K30" i="5" s="1"/>
  <c r="M340" i="4"/>
  <c r="AA338" i="4"/>
  <c r="AC340" i="4"/>
  <c r="S30" i="5" s="1"/>
  <c r="R340" i="4"/>
  <c r="H30" i="5" s="1"/>
  <c r="AA339" i="4"/>
  <c r="P340" i="4"/>
  <c r="F30" i="5" s="1"/>
  <c r="S340" i="4"/>
  <c r="I30" i="5" s="1"/>
  <c r="AJ340" i="4"/>
  <c r="Z30" i="5" s="1"/>
  <c r="AM340" i="4"/>
  <c r="AC30" i="5" s="1"/>
  <c r="AN330" i="4"/>
  <c r="AN329" i="4"/>
  <c r="AI334" i="4"/>
  <c r="Y12" i="5" s="1"/>
  <c r="BR272" i="4"/>
  <c r="BR274" i="4"/>
  <c r="BR266" i="4"/>
  <c r="BR258" i="4"/>
  <c r="BR276" i="4"/>
  <c r="AA325" i="4"/>
  <c r="BR284" i="4"/>
  <c r="AA324" i="4"/>
  <c r="BR307" i="4"/>
  <c r="AA314" i="4"/>
  <c r="BR305" i="4"/>
  <c r="BR323" i="4"/>
  <c r="AN333" i="4"/>
  <c r="BR306" i="4"/>
  <c r="BR302" i="4"/>
  <c r="BR269" i="4"/>
  <c r="BR280" i="4"/>
  <c r="AA318" i="4"/>
  <c r="AA320" i="4"/>
  <c r="AH334" i="4"/>
  <c r="X12" i="5" s="1"/>
  <c r="V63" i="4"/>
  <c r="L21" i="5" s="1"/>
  <c r="AA62" i="4"/>
  <c r="AK63" i="4"/>
  <c r="AA21" i="5" s="1"/>
  <c r="AN58" i="4"/>
  <c r="Q63" i="4"/>
  <c r="G21" i="5" s="1"/>
  <c r="AH63" i="4"/>
  <c r="X21" i="5" s="1"/>
  <c r="I63" i="4"/>
  <c r="AN60" i="4"/>
  <c r="AN56" i="4"/>
  <c r="AN54" i="4"/>
  <c r="J63" i="4"/>
  <c r="AA61" i="4"/>
  <c r="AA59" i="4"/>
  <c r="AA57" i="4"/>
  <c r="AA55" i="4"/>
  <c r="AA53" i="4"/>
  <c r="S63" i="4"/>
  <c r="I21" i="5" s="1"/>
  <c r="AC63" i="4"/>
  <c r="S21" i="5" s="1"/>
  <c r="M63" i="4"/>
  <c r="Z63" i="4"/>
  <c r="P21" i="5" s="1"/>
  <c r="AN52" i="4"/>
  <c r="AD63" i="4"/>
  <c r="T21" i="5" s="1"/>
  <c r="R63" i="4"/>
  <c r="H21" i="5" s="1"/>
  <c r="AL63" i="4"/>
  <c r="AB21" i="5" s="1"/>
  <c r="N63" i="4"/>
  <c r="U48" i="4"/>
  <c r="K17" i="5" s="1"/>
  <c r="AC48" i="4"/>
  <c r="S17" i="5" s="1"/>
  <c r="AH48" i="4"/>
  <c r="X17" i="5" s="1"/>
  <c r="Z48" i="4"/>
  <c r="P17" i="5" s="1"/>
  <c r="Q48" i="4"/>
  <c r="G17" i="5" s="1"/>
  <c r="AL48" i="4"/>
  <c r="AB17" i="5" s="1"/>
  <c r="R48" i="4"/>
  <c r="H17" i="5" s="1"/>
  <c r="I48" i="4"/>
  <c r="V48" i="4"/>
  <c r="L17" i="5" s="1"/>
  <c r="Y48" i="4"/>
  <c r="O17" i="5" s="1"/>
  <c r="J48" i="4"/>
  <c r="AD48" i="4"/>
  <c r="T17" i="5" s="1"/>
  <c r="AG48" i="4"/>
  <c r="W17" i="5" s="1"/>
  <c r="AN199" i="4"/>
  <c r="AN167" i="4"/>
  <c r="AA123" i="4"/>
  <c r="AA119" i="4"/>
  <c r="AA115" i="4"/>
  <c r="AA111" i="4"/>
  <c r="AN109" i="4"/>
  <c r="S48" i="4"/>
  <c r="I17" i="5" s="1"/>
  <c r="AN31" i="4"/>
  <c r="AA23" i="4"/>
  <c r="AA19" i="4"/>
  <c r="AA15" i="4"/>
  <c r="AA11" i="4"/>
  <c r="AA7" i="4"/>
  <c r="AA69" i="4"/>
  <c r="AN61" i="4"/>
  <c r="AN59" i="4"/>
  <c r="AN57" i="4"/>
  <c r="AN55" i="4"/>
  <c r="AN53" i="4"/>
  <c r="AB63" i="4"/>
  <c r="AN51" i="4"/>
  <c r="L63" i="4"/>
  <c r="AF48" i="4"/>
  <c r="V17" i="5" s="1"/>
  <c r="P48" i="4"/>
  <c r="F17" i="5" s="1"/>
  <c r="AA32" i="4"/>
  <c r="H50" i="2"/>
  <c r="P55" i="2"/>
  <c r="L55" i="2"/>
  <c r="O55" i="2"/>
  <c r="R50" i="2"/>
  <c r="N55" i="2"/>
  <c r="Y7" i="3"/>
  <c r="AA190" i="4"/>
  <c r="AA172" i="4"/>
  <c r="AD340" i="4"/>
  <c r="T30" i="5" s="1"/>
  <c r="BR324" i="4"/>
  <c r="BR290" i="4"/>
  <c r="BR317" i="4"/>
  <c r="AA211" i="4"/>
  <c r="AN201" i="4"/>
  <c r="BR257" i="4"/>
  <c r="BR254" i="4"/>
  <c r="AA198" i="4"/>
  <c r="AA193" i="4"/>
  <c r="AN177" i="4"/>
  <c r="AA173" i="4"/>
  <c r="AA166" i="4"/>
  <c r="AA165" i="4"/>
  <c r="AA163" i="4"/>
  <c r="AA161" i="4"/>
  <c r="AA159" i="4"/>
  <c r="AA157" i="4"/>
  <c r="AA155" i="4"/>
  <c r="AA153" i="4"/>
  <c r="AA151" i="4"/>
  <c r="AA149" i="4"/>
  <c r="AA147" i="4"/>
  <c r="AA145" i="4"/>
  <c r="AA143" i="4"/>
  <c r="AA141" i="4"/>
  <c r="AA139" i="4"/>
  <c r="AA137" i="4"/>
  <c r="AA135" i="4"/>
  <c r="AA133" i="4"/>
  <c r="AA131" i="4"/>
  <c r="AA129" i="4"/>
  <c r="AA127" i="4"/>
  <c r="AN170" i="4"/>
  <c r="AN122" i="4"/>
  <c r="AN118" i="4"/>
  <c r="AN114" i="4"/>
  <c r="AN110" i="4"/>
  <c r="AA124" i="4"/>
  <c r="AA120" i="4"/>
  <c r="AA116" i="4"/>
  <c r="AA112" i="4"/>
  <c r="AA109" i="4"/>
  <c r="AN78" i="4"/>
  <c r="AN74" i="4"/>
  <c r="I250" i="4"/>
  <c r="AI63" i="4"/>
  <c r="Y21" i="5" s="1"/>
  <c r="O63" i="4"/>
  <c r="AA51" i="4"/>
  <c r="AA46" i="4"/>
  <c r="AA44" i="4"/>
  <c r="AI48" i="4"/>
  <c r="Y17" i="5" s="1"/>
  <c r="AA42" i="4"/>
  <c r="O48" i="4"/>
  <c r="AN23" i="4"/>
  <c r="AN19" i="4"/>
  <c r="AN15" i="4"/>
  <c r="AN11" i="4"/>
  <c r="AN7" i="4"/>
  <c r="AN70" i="4"/>
  <c r="AN69" i="4"/>
  <c r="AN68" i="4"/>
  <c r="AN67" i="4"/>
  <c r="AN66" i="4"/>
  <c r="AA20" i="4"/>
  <c r="AA16" i="4"/>
  <c r="AA12" i="4"/>
  <c r="AA8" i="4"/>
  <c r="AA4" i="4"/>
  <c r="AA70" i="4"/>
  <c r="AA66" i="4"/>
  <c r="X63" i="4"/>
  <c r="N21" i="5" s="1"/>
  <c r="H63" i="4"/>
  <c r="AN47" i="4"/>
  <c r="AN46" i="4"/>
  <c r="AN45" i="4"/>
  <c r="AN44" i="4"/>
  <c r="AN43" i="4"/>
  <c r="AB48" i="4"/>
  <c r="AN42" i="4"/>
  <c r="L48" i="4"/>
  <c r="AN29" i="4"/>
  <c r="AN25" i="4"/>
  <c r="I39" i="4"/>
  <c r="K7" i="3"/>
  <c r="S35" i="2"/>
  <c r="P54" i="2"/>
  <c r="L54" i="2"/>
  <c r="O54" i="2"/>
  <c r="O50" i="2"/>
  <c r="O36" i="2"/>
  <c r="N50" i="2"/>
  <c r="R36" i="2"/>
  <c r="Q50" i="2"/>
  <c r="Q36" i="2"/>
  <c r="I8" i="2"/>
  <c r="AA27" i="4"/>
  <c r="Q54" i="2"/>
  <c r="AI340" i="4"/>
  <c r="Y30" i="5" s="1"/>
  <c r="AN200" i="4"/>
  <c r="AN191" i="4"/>
  <c r="AN192" i="4"/>
  <c r="O340" i="4"/>
  <c r="E30" i="5" s="1"/>
  <c r="BR275" i="4"/>
  <c r="BR321" i="4"/>
  <c r="AA317" i="4"/>
  <c r="AA313" i="4"/>
  <c r="BR316" i="4"/>
  <c r="AN207" i="4"/>
  <c r="BR261" i="4"/>
  <c r="BR297" i="4"/>
  <c r="AA185" i="4"/>
  <c r="AA179" i="4"/>
  <c r="AA177" i="4"/>
  <c r="X340" i="4"/>
  <c r="N30" i="5" s="1"/>
  <c r="AE340" i="4"/>
  <c r="AH340" i="4"/>
  <c r="X30" i="5" s="1"/>
  <c r="AB334" i="4"/>
  <c r="R12" i="5" s="1"/>
  <c r="Z340" i="4"/>
  <c r="P30" i="5" s="1"/>
  <c r="AA330" i="4"/>
  <c r="AA329" i="4"/>
  <c r="W334" i="4"/>
  <c r="M12" i="5" s="1"/>
  <c r="Q311" i="4"/>
  <c r="Q334" i="4" s="1"/>
  <c r="G12" i="5" s="1"/>
  <c r="M311" i="4"/>
  <c r="M334" i="4" s="1"/>
  <c r="T311" i="4"/>
  <c r="T334" i="4" s="1"/>
  <c r="J12" i="5" s="1"/>
  <c r="P311" i="4"/>
  <c r="P334" i="4" s="1"/>
  <c r="F12" i="5" s="1"/>
  <c r="L311" i="4"/>
  <c r="L334" i="4" s="1"/>
  <c r="S311" i="4"/>
  <c r="S334" i="4" s="1"/>
  <c r="I12" i="5" s="1"/>
  <c r="K311" i="4"/>
  <c r="K334" i="4" s="1"/>
  <c r="R311" i="4"/>
  <c r="R334" i="4" s="1"/>
  <c r="H12" i="5" s="1"/>
  <c r="J311" i="4"/>
  <c r="O311" i="4"/>
  <c r="N311" i="4"/>
  <c r="N334" i="4" s="1"/>
  <c r="BR318" i="4"/>
  <c r="BR296" i="4"/>
  <c r="BR287" i="4"/>
  <c r="BR271" i="4"/>
  <c r="BR255" i="4"/>
  <c r="BR301" i="4"/>
  <c r="AA323" i="4"/>
  <c r="AA315" i="4"/>
  <c r="AN210" i="4"/>
  <c r="AA316" i="4"/>
  <c r="BR285" i="4"/>
  <c r="H334" i="4"/>
  <c r="C12" i="5"/>
  <c r="BR299" i="4"/>
  <c r="AA212" i="4"/>
  <c r="AN209" i="4"/>
  <c r="AA205" i="4"/>
  <c r="AN203" i="4"/>
  <c r="AA197" i="4"/>
  <c r="AA200" i="4"/>
  <c r="AN194" i="4"/>
  <c r="AA202" i="4"/>
  <c r="AA191" i="4"/>
  <c r="AN204" i="4"/>
  <c r="AA192" i="4"/>
  <c r="AN174" i="4"/>
  <c r="AN171" i="4"/>
  <c r="AN168" i="4"/>
  <c r="AN169" i="4"/>
  <c r="AA167" i="4"/>
  <c r="AN123" i="4"/>
  <c r="AN119" i="4"/>
  <c r="AN115" i="4"/>
  <c r="AN111" i="4"/>
  <c r="AA125" i="4"/>
  <c r="AA121" i="4"/>
  <c r="AA117" i="4"/>
  <c r="AA113" i="4"/>
  <c r="AN126" i="4"/>
  <c r="AA108" i="4"/>
  <c r="AA107" i="4"/>
  <c r="AA105" i="4"/>
  <c r="AA103" i="4"/>
  <c r="AA101" i="4"/>
  <c r="AA99" i="4"/>
  <c r="AA97" i="4"/>
  <c r="AA95" i="4"/>
  <c r="AA93" i="4"/>
  <c r="AA91" i="4"/>
  <c r="AA89" i="4"/>
  <c r="AA87" i="4"/>
  <c r="AA85" i="4"/>
  <c r="AA83" i="4"/>
  <c r="AA81" i="4"/>
  <c r="AA79" i="4"/>
  <c r="AA77" i="4"/>
  <c r="AA75" i="4"/>
  <c r="AA73" i="4"/>
  <c r="AA71" i="4"/>
  <c r="AA60" i="4"/>
  <c r="AA58" i="4"/>
  <c r="AA56" i="4"/>
  <c r="AA54" i="4"/>
  <c r="AA52" i="4"/>
  <c r="AE63" i="4"/>
  <c r="K63" i="4"/>
  <c r="AE48" i="4"/>
  <c r="K48" i="4"/>
  <c r="AA35" i="4"/>
  <c r="AN30" i="4"/>
  <c r="AA29" i="4"/>
  <c r="AN20" i="4"/>
  <c r="AN16" i="4"/>
  <c r="AN12" i="4"/>
  <c r="AN8" i="4"/>
  <c r="AN4" i="4"/>
  <c r="H250" i="4"/>
  <c r="AN24" i="4"/>
  <c r="AA21" i="4"/>
  <c r="AA17" i="4"/>
  <c r="AA13" i="4"/>
  <c r="AA9" i="4"/>
  <c r="AA5" i="4"/>
  <c r="AA67" i="4"/>
  <c r="AJ63" i="4"/>
  <c r="Z21" i="5" s="1"/>
  <c r="T63" i="4"/>
  <c r="J21" i="5" s="1"/>
  <c r="X48" i="4"/>
  <c r="N17" i="5" s="1"/>
  <c r="H48" i="4"/>
  <c r="AA28" i="4"/>
  <c r="M56" i="2"/>
  <c r="S34" i="2"/>
  <c r="S32" i="2"/>
  <c r="S30" i="2"/>
  <c r="S28" i="2"/>
  <c r="S26" i="2"/>
  <c r="S24" i="2"/>
  <c r="S22" i="2"/>
  <c r="L36" i="2"/>
  <c r="S20" i="2"/>
  <c r="N17" i="2"/>
  <c r="S6" i="2"/>
  <c r="P53" i="2"/>
  <c r="L53" i="2"/>
  <c r="O53" i="2"/>
  <c r="K50" i="2"/>
  <c r="K36" i="2"/>
  <c r="J50" i="2"/>
  <c r="N36" i="2"/>
  <c r="N8" i="2"/>
  <c r="Y6" i="3"/>
  <c r="R54" i="2"/>
  <c r="N53" i="2"/>
  <c r="M50" i="2"/>
  <c r="M36" i="2"/>
  <c r="O17" i="2"/>
  <c r="AN27" i="4"/>
  <c r="L17" i="2"/>
  <c r="Q55" i="2"/>
  <c r="AA312" i="4"/>
  <c r="I334" i="4"/>
  <c r="AK195" i="4"/>
  <c r="AK250" i="4" s="1"/>
  <c r="AA25" i="5" s="1"/>
  <c r="AG195" i="4"/>
  <c r="AG250" i="4" s="1"/>
  <c r="W25" i="5" s="1"/>
  <c r="AC195" i="4"/>
  <c r="AC250" i="4" s="1"/>
  <c r="S25" i="5" s="1"/>
  <c r="Y195" i="4"/>
  <c r="Y250" i="4" s="1"/>
  <c r="O25" i="5" s="1"/>
  <c r="U195" i="4"/>
  <c r="U250" i="4" s="1"/>
  <c r="K25" i="5" s="1"/>
  <c r="Q195" i="4"/>
  <c r="Q250" i="4" s="1"/>
  <c r="G25" i="5" s="1"/>
  <c r="M195" i="4"/>
  <c r="M250" i="4" s="1"/>
  <c r="AJ195" i="4"/>
  <c r="AJ250" i="4" s="1"/>
  <c r="Z25" i="5" s="1"/>
  <c r="AF195" i="4"/>
  <c r="AF250" i="4" s="1"/>
  <c r="V25" i="5" s="1"/>
  <c r="AB195" i="4"/>
  <c r="X195" i="4"/>
  <c r="X250" i="4" s="1"/>
  <c r="N25" i="5" s="1"/>
  <c r="T195" i="4"/>
  <c r="T250" i="4" s="1"/>
  <c r="J25" i="5" s="1"/>
  <c r="P195" i="4"/>
  <c r="P250" i="4" s="1"/>
  <c r="F25" i="5" s="1"/>
  <c r="L195" i="4"/>
  <c r="L250" i="4" s="1"/>
  <c r="AM195" i="4"/>
  <c r="AM250" i="4" s="1"/>
  <c r="AC25" i="5" s="1"/>
  <c r="AE195" i="4"/>
  <c r="W195" i="4"/>
  <c r="W250" i="4" s="1"/>
  <c r="M25" i="5" s="1"/>
  <c r="O195" i="4"/>
  <c r="AL195" i="4"/>
  <c r="AL250" i="4" s="1"/>
  <c r="AB25" i="5" s="1"/>
  <c r="AD195" i="4"/>
  <c r="AD250" i="4" s="1"/>
  <c r="T25" i="5" s="1"/>
  <c r="V195" i="4"/>
  <c r="V250" i="4" s="1"/>
  <c r="L25" i="5" s="1"/>
  <c r="N195" i="4"/>
  <c r="N250" i="4" s="1"/>
  <c r="AI195" i="4"/>
  <c r="AI250" i="4" s="1"/>
  <c r="Y25" i="5" s="1"/>
  <c r="S195" i="4"/>
  <c r="S250" i="4" s="1"/>
  <c r="I25" i="5" s="1"/>
  <c r="K195" i="4"/>
  <c r="K250" i="4" s="1"/>
  <c r="AH195" i="4"/>
  <c r="AH250" i="4" s="1"/>
  <c r="X25" i="5" s="1"/>
  <c r="Z195" i="4"/>
  <c r="Z250" i="4" s="1"/>
  <c r="P25" i="5" s="1"/>
  <c r="R195" i="4"/>
  <c r="R250" i="4" s="1"/>
  <c r="H25" i="5" s="1"/>
  <c r="J195" i="4"/>
  <c r="AN202" i="4"/>
  <c r="AA174" i="4"/>
  <c r="L340" i="4"/>
  <c r="N340" i="4"/>
  <c r="AE334" i="4"/>
  <c r="U12" i="5" s="1"/>
  <c r="AA326" i="4"/>
  <c r="BR298" i="4"/>
  <c r="BR259" i="4"/>
  <c r="AA321" i="4"/>
  <c r="BR313" i="4"/>
  <c r="BR308" i="4"/>
  <c r="BR293" i="4"/>
  <c r="AA207" i="4"/>
  <c r="BR281" i="4"/>
  <c r="AA187" i="4"/>
  <c r="AA183" i="4"/>
  <c r="AA181" i="4"/>
  <c r="AA189" i="4"/>
  <c r="AK340" i="4"/>
  <c r="AA30" i="5" s="1"/>
  <c r="W340" i="4"/>
  <c r="M30" i="5" s="1"/>
  <c r="AL340" i="4"/>
  <c r="AB30" i="5" s="1"/>
  <c r="V340" i="4"/>
  <c r="L30" i="5" s="1"/>
  <c r="BR322" i="4"/>
  <c r="BR294" i="4"/>
  <c r="BR283" i="4"/>
  <c r="BR267" i="4"/>
  <c r="BR325" i="4"/>
  <c r="BR303" i="4"/>
  <c r="BR320" i="4"/>
  <c r="BR312" i="4"/>
  <c r="BR295" i="4"/>
  <c r="BR277" i="4"/>
  <c r="BR291" i="4"/>
  <c r="AN205" i="4"/>
  <c r="AA199" i="4"/>
  <c r="AN197" i="4"/>
  <c r="AN190" i="4"/>
  <c r="BR265" i="4"/>
  <c r="AA208" i="4"/>
  <c r="AN208" i="4"/>
  <c r="AA196" i="4"/>
  <c r="AA188" i="4"/>
  <c r="AA186" i="4"/>
  <c r="AA184" i="4"/>
  <c r="AA182" i="4"/>
  <c r="AA180" i="4"/>
  <c r="AA178" i="4"/>
  <c r="AA176" i="4"/>
  <c r="BR273" i="4"/>
  <c r="AA206" i="4"/>
  <c r="AN206" i="4"/>
  <c r="AN198" i="4"/>
  <c r="AN193" i="4"/>
  <c r="AA175" i="4"/>
  <c r="AN172" i="4"/>
  <c r="AA171" i="4"/>
  <c r="AA164" i="4"/>
  <c r="AA162" i="4"/>
  <c r="AA160" i="4"/>
  <c r="AA158" i="4"/>
  <c r="AA156" i="4"/>
  <c r="AA154" i="4"/>
  <c r="AA152" i="4"/>
  <c r="AA150" i="4"/>
  <c r="AA148" i="4"/>
  <c r="AA146" i="4"/>
  <c r="AA144" i="4"/>
  <c r="AA142" i="4"/>
  <c r="AA140" i="4"/>
  <c r="AA138" i="4"/>
  <c r="AA136" i="4"/>
  <c r="AA134" i="4"/>
  <c r="AA132" i="4"/>
  <c r="AA130" i="4"/>
  <c r="AA128" i="4"/>
  <c r="AN124" i="4"/>
  <c r="AN120" i="4"/>
  <c r="AN116" i="4"/>
  <c r="AN112" i="4"/>
  <c r="AA126" i="4"/>
  <c r="AA122" i="4"/>
  <c r="AA118" i="4"/>
  <c r="AA114" i="4"/>
  <c r="AA110" i="4"/>
  <c r="AN108" i="4"/>
  <c r="AN62" i="4"/>
  <c r="W63" i="4"/>
  <c r="M21" i="5" s="1"/>
  <c r="AA47" i="4"/>
  <c r="AA45" i="4"/>
  <c r="AA43" i="4"/>
  <c r="W48" i="4"/>
  <c r="M17" i="5" s="1"/>
  <c r="AA25" i="4"/>
  <c r="AN21" i="4"/>
  <c r="AN17" i="4"/>
  <c r="AN13" i="4"/>
  <c r="AN9" i="4"/>
  <c r="AN5" i="4"/>
  <c r="H39" i="4"/>
  <c r="AA22" i="4"/>
  <c r="AA18" i="4"/>
  <c r="AA14" i="4"/>
  <c r="AA10" i="4"/>
  <c r="AA6" i="4"/>
  <c r="AA68" i="4"/>
  <c r="AN35" i="4"/>
  <c r="AN32" i="4"/>
  <c r="AF63" i="4"/>
  <c r="V21" i="5" s="1"/>
  <c r="P63" i="4"/>
  <c r="F21" i="5" s="1"/>
  <c r="AJ48" i="4"/>
  <c r="Z17" i="5" s="1"/>
  <c r="T48" i="4"/>
  <c r="J17" i="5" s="1"/>
  <c r="AN33" i="4"/>
  <c r="S49" i="2"/>
  <c r="S47" i="2"/>
  <c r="S45" i="2"/>
  <c r="S43" i="2"/>
  <c r="S41" i="2"/>
  <c r="L50" i="2"/>
  <c r="S39" i="2"/>
  <c r="H36" i="2"/>
  <c r="J17" i="2"/>
  <c r="S4" i="2"/>
  <c r="L8" i="2"/>
  <c r="O8" i="2"/>
  <c r="J36" i="2"/>
  <c r="J8" i="2"/>
  <c r="R55" i="2"/>
  <c r="N54" i="2"/>
  <c r="I56" i="2"/>
  <c r="I50" i="2"/>
  <c r="I36" i="2"/>
  <c r="K17" i="2"/>
  <c r="Q8" i="2"/>
  <c r="Y4" i="3"/>
  <c r="Q53" i="2"/>
  <c r="BE35" i="5" l="1"/>
  <c r="BN334" i="4"/>
  <c r="BD12" i="5" s="1"/>
  <c r="BB35" i="5"/>
  <c r="BN195" i="4"/>
  <c r="BN26" i="4"/>
  <c r="BA35" i="5"/>
  <c r="AZ35" i="5"/>
  <c r="AY35" i="5"/>
  <c r="AW35" i="5"/>
  <c r="AX35" i="5"/>
  <c r="AV35" i="5"/>
  <c r="AV26" i="5"/>
  <c r="BR189" i="4"/>
  <c r="AU35" i="5"/>
  <c r="BR6" i="4"/>
  <c r="P56" i="2"/>
  <c r="BR207" i="4"/>
  <c r="AT35" i="5"/>
  <c r="BD21" i="5"/>
  <c r="AR21" i="5"/>
  <c r="BR134" i="4"/>
  <c r="BR150" i="4"/>
  <c r="BR91" i="4"/>
  <c r="BR166" i="4"/>
  <c r="BR164" i="4"/>
  <c r="BR181" i="4"/>
  <c r="BR113" i="4"/>
  <c r="BR75" i="4"/>
  <c r="BR107" i="4"/>
  <c r="BR153" i="4"/>
  <c r="BR81" i="4"/>
  <c r="BR144" i="4"/>
  <c r="BR160" i="4"/>
  <c r="BR4" i="4"/>
  <c r="BR155" i="4"/>
  <c r="BR80" i="4"/>
  <c r="BR118" i="4"/>
  <c r="BR125" i="4"/>
  <c r="BR149" i="4"/>
  <c r="BR176" i="4"/>
  <c r="BR183" i="4"/>
  <c r="BR192" i="4"/>
  <c r="AS35" i="5"/>
  <c r="BR128" i="4"/>
  <c r="BR114" i="4"/>
  <c r="BR165" i="4"/>
  <c r="AA26" i="4"/>
  <c r="BR163" i="4"/>
  <c r="BA26" i="4"/>
  <c r="AN26" i="4"/>
  <c r="BR180" i="4"/>
  <c r="BR67" i="4"/>
  <c r="BR77" i="4"/>
  <c r="BR93" i="4"/>
  <c r="BR135" i="4"/>
  <c r="BR339" i="4"/>
  <c r="BR148" i="4"/>
  <c r="BR196" i="4"/>
  <c r="BR330" i="4"/>
  <c r="BR185" i="4"/>
  <c r="BR129" i="4"/>
  <c r="BR145" i="4"/>
  <c r="BR173" i="4"/>
  <c r="BR156" i="4"/>
  <c r="BR25" i="4"/>
  <c r="BR110" i="4"/>
  <c r="BR73" i="4"/>
  <c r="BR89" i="4"/>
  <c r="BR97" i="4"/>
  <c r="BR105" i="4"/>
  <c r="BR167" i="4"/>
  <c r="BR131" i="4"/>
  <c r="BR139" i="4"/>
  <c r="BR147" i="4"/>
  <c r="BR76" i="4"/>
  <c r="BR84" i="4"/>
  <c r="BR100" i="4"/>
  <c r="BR15" i="4"/>
  <c r="BR186" i="4"/>
  <c r="BR199" i="4"/>
  <c r="BR174" i="4"/>
  <c r="BR151" i="4"/>
  <c r="BR68" i="4"/>
  <c r="BR18" i="4"/>
  <c r="BR132" i="4"/>
  <c r="BR28" i="4"/>
  <c r="BR29" i="4"/>
  <c r="BR79" i="4"/>
  <c r="BR87" i="4"/>
  <c r="BR103" i="4"/>
  <c r="BR191" i="4"/>
  <c r="BR137" i="4"/>
  <c r="BR90" i="4"/>
  <c r="BR106" i="4"/>
  <c r="BB39" i="4"/>
  <c r="BR333" i="4"/>
  <c r="BR140" i="4"/>
  <c r="BR182" i="4"/>
  <c r="BR13" i="4"/>
  <c r="BR71" i="4"/>
  <c r="BR161" i="4"/>
  <c r="BR328" i="4"/>
  <c r="BR17" i="4"/>
  <c r="BA334" i="4"/>
  <c r="AQ12" i="5" s="1"/>
  <c r="BR130" i="4"/>
  <c r="BR162" i="4"/>
  <c r="BR188" i="4"/>
  <c r="BR122" i="4"/>
  <c r="BR95" i="4"/>
  <c r="BR212" i="4"/>
  <c r="BR126" i="4"/>
  <c r="BR171" i="4"/>
  <c r="BR70" i="4"/>
  <c r="BR10" i="4"/>
  <c r="BR136" i="4"/>
  <c r="BR152" i="4"/>
  <c r="BR178" i="4"/>
  <c r="BR187" i="4"/>
  <c r="BR83" i="4"/>
  <c r="BR99" i="4"/>
  <c r="BR117" i="4"/>
  <c r="BR109" i="4"/>
  <c r="BR138" i="4"/>
  <c r="BR175" i="4"/>
  <c r="BR85" i="4"/>
  <c r="BR101" i="4"/>
  <c r="BR200" i="4"/>
  <c r="BR329" i="4"/>
  <c r="BR51" i="4"/>
  <c r="BR116" i="4"/>
  <c r="BR127" i="4"/>
  <c r="BR143" i="4"/>
  <c r="BR159" i="4"/>
  <c r="BR72" i="4"/>
  <c r="BR69" i="4"/>
  <c r="BR74" i="4"/>
  <c r="BR201" i="4"/>
  <c r="BR16" i="4"/>
  <c r="BR42" i="4"/>
  <c r="BR32" i="4"/>
  <c r="BR210" i="4"/>
  <c r="BR96" i="4"/>
  <c r="BR82" i="4"/>
  <c r="BR206" i="4"/>
  <c r="BR115" i="4"/>
  <c r="BR34" i="4"/>
  <c r="BR208" i="4"/>
  <c r="BR27" i="4"/>
  <c r="BR5" i="4"/>
  <c r="BR177" i="4"/>
  <c r="BR112" i="4"/>
  <c r="BR170" i="4"/>
  <c r="BR141" i="4"/>
  <c r="BR157" i="4"/>
  <c r="BR193" i="4"/>
  <c r="BR19" i="4"/>
  <c r="BR119" i="4"/>
  <c r="BR338" i="4"/>
  <c r="BR14" i="4"/>
  <c r="BR86" i="4"/>
  <c r="BR102" i="4"/>
  <c r="BR179" i="4"/>
  <c r="BR204" i="4"/>
  <c r="BR121" i="4"/>
  <c r="BR198" i="4"/>
  <c r="BR142" i="4"/>
  <c r="BR211" i="4"/>
  <c r="BR9" i="4"/>
  <c r="BR23" i="4"/>
  <c r="BR123" i="4"/>
  <c r="BR104" i="4"/>
  <c r="BR194" i="4"/>
  <c r="AP35" i="5"/>
  <c r="BR197" i="4"/>
  <c r="BR120" i="4"/>
  <c r="BR172" i="4"/>
  <c r="BR203" i="4"/>
  <c r="BR8" i="4"/>
  <c r="BR124" i="4"/>
  <c r="BR190" i="4"/>
  <c r="BR169" i="4"/>
  <c r="BR92" i="4"/>
  <c r="BR209" i="4"/>
  <c r="BR154" i="4"/>
  <c r="BR168" i="4"/>
  <c r="BR327" i="4"/>
  <c r="BR21" i="4"/>
  <c r="BR205" i="4"/>
  <c r="BR12" i="4"/>
  <c r="BR133" i="4"/>
  <c r="BR31" i="4"/>
  <c r="BR33" i="4"/>
  <c r="BR78" i="4"/>
  <c r="BR94" i="4"/>
  <c r="BR184" i="4"/>
  <c r="BR158" i="4"/>
  <c r="BR88" i="4"/>
  <c r="BR98" i="4"/>
  <c r="BR108" i="4"/>
  <c r="BR7" i="4"/>
  <c r="BR66" i="4"/>
  <c r="BR20" i="4"/>
  <c r="BR11" i="4"/>
  <c r="BR111" i="4"/>
  <c r="BR30" i="4"/>
  <c r="AR12" i="5"/>
  <c r="BR202" i="4"/>
  <c r="BR146" i="4"/>
  <c r="BA39" i="4"/>
  <c r="AQ6" i="5" s="1"/>
  <c r="AP26" i="5"/>
  <c r="BB250" i="4"/>
  <c r="BN250" i="4" s="1"/>
  <c r="BR35" i="4"/>
  <c r="BA340" i="4"/>
  <c r="AQ30" i="5" s="1"/>
  <c r="BR337" i="4"/>
  <c r="BR43" i="4"/>
  <c r="BR52" i="4"/>
  <c r="BR56" i="4"/>
  <c r="BR47" i="4"/>
  <c r="BR58" i="4"/>
  <c r="BR60" i="4"/>
  <c r="BA48" i="4"/>
  <c r="AQ17" i="5" s="1"/>
  <c r="BA195" i="4"/>
  <c r="BR54" i="4"/>
  <c r="AN26" i="5"/>
  <c r="BA63" i="4"/>
  <c r="BR45" i="4"/>
  <c r="BR53" i="4"/>
  <c r="BR61" i="4"/>
  <c r="BR44" i="4"/>
  <c r="BR55" i="4"/>
  <c r="BR46" i="4"/>
  <c r="BR57" i="4"/>
  <c r="BR59" i="4"/>
  <c r="J250" i="4"/>
  <c r="R30" i="5"/>
  <c r="AN340" i="4"/>
  <c r="AD30" i="5" s="1"/>
  <c r="AA311" i="4"/>
  <c r="BR311" i="4"/>
  <c r="AO26" i="5"/>
  <c r="AO35" i="5"/>
  <c r="AN35" i="5"/>
  <c r="AM35" i="5"/>
  <c r="AM26" i="5"/>
  <c r="AK26" i="5"/>
  <c r="AL26" i="5"/>
  <c r="AL35" i="5"/>
  <c r="AK35" i="5"/>
  <c r="AT250" i="4"/>
  <c r="AJ25" i="5" s="1"/>
  <c r="AJ35" i="5" s="1"/>
  <c r="AI26" i="5"/>
  <c r="AH26" i="5"/>
  <c r="AI35" i="5"/>
  <c r="AH35" i="5"/>
  <c r="AG26" i="5"/>
  <c r="AG35" i="5"/>
  <c r="AE12" i="5"/>
  <c r="AE21" i="5"/>
  <c r="AE30" i="5"/>
  <c r="AE17" i="5"/>
  <c r="AO250" i="4"/>
  <c r="S17" i="2"/>
  <c r="O56" i="2"/>
  <c r="R56" i="2"/>
  <c r="AF25" i="5"/>
  <c r="AF26" i="5" s="1"/>
  <c r="U30" i="5"/>
  <c r="U17" i="5"/>
  <c r="U21" i="5"/>
  <c r="AE250" i="4"/>
  <c r="AE6" i="5"/>
  <c r="O26" i="5"/>
  <c r="K26" i="5"/>
  <c r="AA26" i="5"/>
  <c r="L26" i="5"/>
  <c r="AN334" i="4"/>
  <c r="AD12" i="5" s="1"/>
  <c r="AC26" i="5"/>
  <c r="J26" i="5"/>
  <c r="G26" i="5"/>
  <c r="AA195" i="4"/>
  <c r="W26" i="5"/>
  <c r="AA340" i="4"/>
  <c r="Q30" i="5" s="1"/>
  <c r="H26" i="5"/>
  <c r="Z35" i="5"/>
  <c r="X26" i="5"/>
  <c r="S26" i="5"/>
  <c r="P26" i="5"/>
  <c r="T35" i="5"/>
  <c r="T26" i="5"/>
  <c r="J35" i="5"/>
  <c r="AB26" i="5"/>
  <c r="S36" i="2"/>
  <c r="N26" i="5"/>
  <c r="S54" i="2"/>
  <c r="D21" i="5"/>
  <c r="AB35" i="5"/>
  <c r="S35" i="5"/>
  <c r="G35" i="5"/>
  <c r="D6" i="5"/>
  <c r="D30" i="5"/>
  <c r="K35" i="5"/>
  <c r="O35" i="5"/>
  <c r="E6" i="5"/>
  <c r="AA39" i="4"/>
  <c r="Q6" i="5" s="1"/>
  <c r="V35" i="5"/>
  <c r="E17" i="5"/>
  <c r="AA48" i="4"/>
  <c r="Q17" i="5" s="1"/>
  <c r="O334" i="4"/>
  <c r="AA334" i="4" s="1"/>
  <c r="F35" i="5"/>
  <c r="S55" i="2"/>
  <c r="Q56" i="2"/>
  <c r="S8" i="2"/>
  <c r="W35" i="5"/>
  <c r="Z26" i="5"/>
  <c r="M35" i="5"/>
  <c r="N35" i="5"/>
  <c r="M26" i="5"/>
  <c r="N56" i="2"/>
  <c r="AA35" i="5"/>
  <c r="D17" i="5"/>
  <c r="H35" i="5"/>
  <c r="R17" i="5"/>
  <c r="AN48" i="4"/>
  <c r="AD17" i="5" s="1"/>
  <c r="O250" i="4"/>
  <c r="AA250" i="4" s="1"/>
  <c r="F26" i="5"/>
  <c r="R21" i="5"/>
  <c r="AN63" i="4"/>
  <c r="AD21" i="5" s="1"/>
  <c r="P35" i="5"/>
  <c r="I35" i="5"/>
  <c r="AN195" i="4"/>
  <c r="S50" i="2"/>
  <c r="L56" i="2"/>
  <c r="S53" i="2"/>
  <c r="X35" i="5"/>
  <c r="R6" i="5"/>
  <c r="AN39" i="4"/>
  <c r="AD6" i="5" s="1"/>
  <c r="J334" i="4"/>
  <c r="L35" i="5"/>
  <c r="Y35" i="5"/>
  <c r="AB250" i="4"/>
  <c r="Y26" i="5"/>
  <c r="E21" i="5"/>
  <c r="AA63" i="4"/>
  <c r="Q21" i="5" s="1"/>
  <c r="V26" i="5"/>
  <c r="AC35" i="5"/>
  <c r="I26" i="5"/>
  <c r="BR63" i="4" l="1"/>
  <c r="BR48" i="4"/>
  <c r="BD25" i="5"/>
  <c r="BD6" i="5"/>
  <c r="AT26" i="5"/>
  <c r="BR26" i="4"/>
  <c r="AR6" i="5"/>
  <c r="BR334" i="4"/>
  <c r="BR195" i="4"/>
  <c r="AR25" i="5"/>
  <c r="BA250" i="4"/>
  <c r="AQ25" i="5" s="1"/>
  <c r="D25" i="5"/>
  <c r="D26" i="5" s="1"/>
  <c r="BR340" i="4"/>
  <c r="AJ26" i="5"/>
  <c r="D12" i="5"/>
  <c r="AE25" i="5"/>
  <c r="AE26" i="5" s="1"/>
  <c r="AN250" i="4"/>
  <c r="AF35" i="5"/>
  <c r="AQ21" i="5"/>
  <c r="U25" i="5"/>
  <c r="R25" i="5"/>
  <c r="R35" i="5" s="1"/>
  <c r="E12" i="5"/>
  <c r="Q12" i="5"/>
  <c r="S56" i="2"/>
  <c r="E25" i="5"/>
  <c r="E26" i="5" s="1"/>
  <c r="BD35" i="5" l="1"/>
  <c r="Q37" i="5" s="1"/>
  <c r="AR35" i="5"/>
  <c r="AR26" i="5"/>
  <c r="BD26" i="5"/>
  <c r="AQ35" i="5"/>
  <c r="AQ26" i="5"/>
  <c r="D35" i="5"/>
  <c r="BR250" i="4"/>
  <c r="AD25" i="5"/>
  <c r="AD26" i="5" s="1"/>
  <c r="AE35" i="5"/>
  <c r="U35" i="5"/>
  <c r="U26" i="5"/>
  <c r="E35" i="5"/>
  <c r="Q25" i="5"/>
  <c r="R26" i="5"/>
  <c r="AD35" i="5" l="1"/>
  <c r="Q35" i="5"/>
  <c r="Q26" i="5"/>
</calcChain>
</file>

<file path=xl/sharedStrings.xml><?xml version="1.0" encoding="utf-8"?>
<sst xmlns="http://schemas.openxmlformats.org/spreadsheetml/2006/main" count="7098" uniqueCount="234">
  <si>
    <t>INVENTÁRIO DE BENS PATRIMONIAIS</t>
  </si>
  <si>
    <t>Nº RP</t>
  </si>
  <si>
    <t>DESCRIÇÃO</t>
  </si>
  <si>
    <t>DOC. FISCAL</t>
  </si>
  <si>
    <t>Data  Aquis.</t>
  </si>
  <si>
    <t>Vlr. Original</t>
  </si>
  <si>
    <t>Vlr. Reavaliado em 31/12/2014</t>
  </si>
  <si>
    <t>IMOVEL LOCALIZADO NA ENSEADA DO SUA - VITÓRIA</t>
  </si>
  <si>
    <t>MESA EM CEREJEIRA DE AÇO CROMADO 2,50X1,0X0,74</t>
  </si>
  <si>
    <t>CADEIRA GIRATORIA ESTOFADA EM VINIL OCRE</t>
  </si>
  <si>
    <t>POLTRONA GIRATORIA, RECLINAVEL C/ ASSENTO E ENCOSTO</t>
  </si>
  <si>
    <t>ARQUIVO DE AÇO COM 04 GAVETAS C/ FRENTE DE MADEIRA</t>
  </si>
  <si>
    <t>ARMARIO ALTO EM CEREJEIRA COM  01 PORTA</t>
  </si>
  <si>
    <t>MESA EM CEREJEIRA C/ 01 GAVETEIRO C/01 GAVETEIRO C/ 03 GAVETAS</t>
  </si>
  <si>
    <t>CADEIRA GIRATORIA EM COURVIM PRETO</t>
  </si>
  <si>
    <t>CADEIRA  GIRATORIA EM COURVIM PRETO</t>
  </si>
  <si>
    <t>MESA P/ IMPRESSORA</t>
  </si>
  <si>
    <t>MASTRO P/ BANDEIRAS</t>
  </si>
  <si>
    <t>CENTRAL DE PABX E PERIFERICOS</t>
  </si>
  <si>
    <t>EQUIPAMENTO DE SEGURANÇA ELETRÔNICA</t>
  </si>
  <si>
    <t xml:space="preserve">POLTRONA MIAMI ALTA </t>
  </si>
  <si>
    <t>60-B</t>
  </si>
  <si>
    <t>AR CONDICIONADO 7.500 BTU, 110 V (03 APARELHOS)</t>
  </si>
  <si>
    <t>MESA PRESIDENTE COR OVO</t>
  </si>
  <si>
    <t>MESA COM GAVETEIRO COR CINZA</t>
  </si>
  <si>
    <t>63-A</t>
  </si>
  <si>
    <t>MESA DE CEREJEIRA</t>
  </si>
  <si>
    <t>63-B</t>
  </si>
  <si>
    <t>ANTENA PARABOLICA (APARELHO DE TRANSMISSÃO)</t>
  </si>
  <si>
    <t>QUADRO BRANCO 1,2X 90 cm</t>
  </si>
  <si>
    <t>MESA P/ REUNIÃO EM MOGNO</t>
  </si>
  <si>
    <t>IMPRESSORA MATRICIAL EPSON LQ 2070</t>
  </si>
  <si>
    <t>CADEIRA TIPO SECRETARIA COR CINZA</t>
  </si>
  <si>
    <t>CAIXA DE FERRAMENTAS</t>
  </si>
  <si>
    <t>PORTEIRO ELETRÔNICO</t>
  </si>
  <si>
    <t>GRAMPEADOR</t>
  </si>
  <si>
    <t xml:space="preserve">EXTINTOR </t>
  </si>
  <si>
    <t>AR CONDICIONADO DE 12 BTU - 220V</t>
  </si>
  <si>
    <t>MESA DE MACANAIBA 1,20 X 0,80 cm</t>
  </si>
  <si>
    <t>MESA DE MACANAIBA 1,00 X 0,50 cm</t>
  </si>
  <si>
    <t>ESTANTE EM MACANAIBA 2,20 X 0,90 cm</t>
  </si>
  <si>
    <t>CADEIRA EM TECIDO VERDE - 3060 -6</t>
  </si>
  <si>
    <t xml:space="preserve"> NO BREAK DE 1,2 KVA -115 V</t>
  </si>
  <si>
    <t>NO BREAK DE 1,2 KVA - 115 V</t>
  </si>
  <si>
    <t>GUILHOTINA DE 35 cm</t>
  </si>
  <si>
    <t>MESA P/ IMPRESSORA MATRICIAL COR BEGE</t>
  </si>
  <si>
    <t>MESA P/ MICROCOMPUTADOR</t>
  </si>
  <si>
    <t>MESA PARA IMPRESSORA</t>
  </si>
  <si>
    <t>IMPRESSORA HP 840C</t>
  </si>
  <si>
    <t>FREZZER SLIM 170/200</t>
  </si>
  <si>
    <t>CADEIRA GIRATORIA</t>
  </si>
  <si>
    <t>RADIO GRAVADOR</t>
  </si>
  <si>
    <t>IMPRESSORA MATRICIAL EPSON FX 880</t>
  </si>
  <si>
    <t>ARMARIO ARQUIVO - MADEIRA</t>
  </si>
  <si>
    <t>FOGÃO AUTO LIMPANTE - 4 BOCAS</t>
  </si>
  <si>
    <t>COMPUTADOR SKYMIDIA 1.7 /FIC/ VC 31/128 MB</t>
  </si>
  <si>
    <t>NO BREAK 1300 B/ MANAGER 3</t>
  </si>
  <si>
    <t>MAQUINA PLASTIFICADORA / PS/300/110V - WIRLEN</t>
  </si>
  <si>
    <t>IMPRESSORA DE CHEQUE SCHALTER MOD. 2.01</t>
  </si>
  <si>
    <t>ARMÁRIO PARA ARQUIVO - 1,34 x 0,74 x 0,53</t>
  </si>
  <si>
    <t>MICRO P4 2.4 GHZ</t>
  </si>
  <si>
    <t>UNIDADE EUAP HIGH WALL ESSICALE PR MCC35317/4</t>
  </si>
  <si>
    <t>MESA 1,40/2 GAVETAS - CINZA/PRETO - MARCAL</t>
  </si>
  <si>
    <t>PORTEIRO ELETRÔNICO HDL F8</t>
  </si>
  <si>
    <t>IMPRESSORA LASER LEXMARK E-342 N</t>
  </si>
  <si>
    <t>NOBREAK 1400BI FX MSM1400 BI</t>
  </si>
  <si>
    <t>SWICHT D-LINK 24-PORTAS DES-1024 D</t>
  </si>
  <si>
    <t xml:space="preserve">MESA TURIM STANDART </t>
  </si>
  <si>
    <t>ARQUIVO DESLIZANTE</t>
  </si>
  <si>
    <t>RACK PARA SERVIDOR</t>
  </si>
  <si>
    <t>CENTRAL TELEFÔNICA PABX INTELBRÁS MODULARE 2/12</t>
  </si>
  <si>
    <t>COMPUTADOR BITWAY P4 531</t>
  </si>
  <si>
    <t>MICROONDAS ELECTROLUX ME21S</t>
  </si>
  <si>
    <t>AR CONDICIONADO KO S09 FC-9000 BTU/H-HI WALL</t>
  </si>
  <si>
    <t>REFRIGERADOR 252L, 1P, 127V</t>
  </si>
  <si>
    <t>MONITOR LCD 15 MODELO 550S LG</t>
  </si>
  <si>
    <t>APARELHO TELEFÔNICO INTELBRÁS PREMIUM</t>
  </si>
  <si>
    <t>PROJETOR EPSON S5 2000 LUMES</t>
  </si>
  <si>
    <t>AR CONDICIONADO 12.000KBTU/H 220 38MCAO12515MS</t>
  </si>
  <si>
    <t>AR CONDICIONADO 22.000KBTUS 38XCB022515MS</t>
  </si>
  <si>
    <t>COMPUTADOR CORE 2DUO+GAB.ATX+MON.LCD 17", TECLADO, MOUSE, CX DE SOM</t>
  </si>
  <si>
    <t>LAV PRESS WAP VALENT 1600L FRESNOMAQ</t>
  </si>
  <si>
    <t>LONGARINA 03 LUGARES COM BRAÇO E PRANCHETA</t>
  </si>
  <si>
    <t>LONGARINA 02 LUGARES COM BRAÇO E PRANCHETA</t>
  </si>
  <si>
    <t xml:space="preserve">LONGARINA 01 LUGAR COM BRAÇOS E PRANCHETA </t>
  </si>
  <si>
    <t>POLTRONA DIRETOR COM BRAÇO</t>
  </si>
  <si>
    <t>MESA REUNIÃO RETANGULAR</t>
  </si>
  <si>
    <t>AR CONDICIONADO TIPO SPLIT 18.000 BTU</t>
  </si>
  <si>
    <t>AR CONDICIONADO TIPO SPLIT 24.000 BTU</t>
  </si>
  <si>
    <t>IMPRESSORA LASERJET MULTIF M1522NF</t>
  </si>
  <si>
    <t>LIQUIDIFICADOR MONDIAL</t>
  </si>
  <si>
    <t>BATEDEIRA MESA FAET</t>
  </si>
  <si>
    <t>NO BREAK APC 1500 VA</t>
  </si>
  <si>
    <t>ARMARIO EM MDF PARA ASSESSORIA JURIDICA</t>
  </si>
  <si>
    <t>RELÓGIO DE PONTO RW-POINT LINE PROX. RS232</t>
  </si>
  <si>
    <t>AR ELGIN 7500 45ERF075000 MEC. 127V</t>
  </si>
  <si>
    <t>SOFÁ DE 03 LUGARES</t>
  </si>
  <si>
    <t>MESA DA PLENÁRIA</t>
  </si>
  <si>
    <t>CADEIRA DIRETOR MOD. I-202 VERMELHA</t>
  </si>
  <si>
    <t>CADEIRA DIGITADOR I-204/M</t>
  </si>
  <si>
    <t>CADEIRA FIXA I-204/M</t>
  </si>
  <si>
    <t>BALCÃO PARA RECEPÇÃO</t>
  </si>
  <si>
    <t>MESA DO ATENDIMENTO PJ/PF</t>
  </si>
  <si>
    <t>SUPORTE PARA CPU</t>
  </si>
  <si>
    <t>IMPRESSORA LASER - MOD. HP2035N</t>
  </si>
  <si>
    <t>NOBREAK NHS MODELO MINI II 600 VA</t>
  </si>
  <si>
    <t>NOTEBOOK ACER 5520-5201</t>
  </si>
  <si>
    <t xml:space="preserve">MONITOR LCD 17" LG WIDE </t>
  </si>
  <si>
    <t>MICROCOMPUTADOR AVITECH PLATINIUM 4GB</t>
  </si>
  <si>
    <t>MICROCOMPUTADOR AVITECH PLATINIUM 1GB</t>
  </si>
  <si>
    <t>TELÃO</t>
  </si>
  <si>
    <t>MONITOR LCD 18,5 SANSUNG</t>
  </si>
  <si>
    <t>AR CONDICIONADO GRE 7000 GJ7-12LMCC MEC.127V</t>
  </si>
  <si>
    <t>ESTAÇÃO DE TRABALHO MED. 1,30x1,40x0,60x0,71</t>
  </si>
  <si>
    <t>GAVETEIRO VOLANTE COM 5 GAVETAS</t>
  </si>
  <si>
    <t>PURIFICADOR DE ÁGUA 127 VTS - SOFT EVEREST</t>
  </si>
  <si>
    <t>IMPRESSORA HP LASERJET PRO M1212N</t>
  </si>
  <si>
    <t>EQUIPAMENTO DE SONORIZAÇÃO</t>
  </si>
  <si>
    <t>MESA DELTA 140X60X140X60 CINZA CRISTAL</t>
  </si>
  <si>
    <t>GAVETEIRO VOLANTE COM 2 GAVETAS E 1 GAVETA DE PASTA SUSPENSA</t>
  </si>
  <si>
    <t>CADEIRA STYLUS GERENTE GIRATORIA BSII C/BRAÇO PU - VERDE</t>
  </si>
  <si>
    <t>CADEIRA STYLUS DIRETOR GIRATORIA BSII C/BRAÇO PU - VERDE</t>
  </si>
  <si>
    <t>ARQUIVO DESLIZANTE - 10 FACES</t>
  </si>
  <si>
    <t>IMPRESSORA EPSON LX 300 II</t>
  </si>
  <si>
    <t>IMPRESSORA EPSON ML SANSUMG</t>
  </si>
  <si>
    <t>TV CCE 42" LED</t>
  </si>
  <si>
    <t>AR CONDICIONADO SALA TESOURARIA</t>
  </si>
  <si>
    <t>AR CONDICIONADO (RECEPÇÃO)</t>
  </si>
  <si>
    <t>AR CONDICIONADO (PRESIDENTE)</t>
  </si>
  <si>
    <t>AR CONDICIONADO (SAMANTHA)</t>
  </si>
  <si>
    <t>IMPRESSORA DE CHEQUE</t>
  </si>
  <si>
    <t>AR CONDICIONADO</t>
  </si>
  <si>
    <t>RENAUT SANDERO EXPRESSION 1.6, ANO 2015, PPE-1492</t>
  </si>
  <si>
    <t>RENAUT SANDERO EXPRESSION 1.6, ANO 2015, PPE-1493</t>
  </si>
  <si>
    <t>RENAUT SANDERO EXPRESSION 1.6, ANO 2015, PPE-1494</t>
  </si>
  <si>
    <t>PABX</t>
  </si>
  <si>
    <t>4025/4052</t>
  </si>
  <si>
    <t>FALTA IDENTIFICAR</t>
  </si>
  <si>
    <t>MICRO-COMPUTADOR DELL OPTIPLEX 3020</t>
  </si>
  <si>
    <t>IMPRESSORA MULTIFUNCIONAL HP 2136</t>
  </si>
  <si>
    <t>FRAGMENTADORA DE PAPEL</t>
  </si>
  <si>
    <t>AR CONDICIONADO  EVAP. LG NEW - COND. LG NEW</t>
  </si>
  <si>
    <t>RELOGIO DE PONTO</t>
  </si>
  <si>
    <t>NOTEBOOK ACER ALPHA SWITCH 12" 128 SSD</t>
  </si>
  <si>
    <t>NOBREAK NHS 1400 VA BIVOLT</t>
  </si>
  <si>
    <t>MULTIFUNCIONAL LASERJET COLOR HP M176N MFP PRO</t>
  </si>
  <si>
    <t>PROJETOR MULTIMIDIA ACER X117 3600 LUMENS</t>
  </si>
  <si>
    <t>MULTIFUNCIONAL BROTHER D-1617W</t>
  </si>
  <si>
    <t>528/300</t>
  </si>
  <si>
    <t>MESA REUNIÃO 25 MM</t>
  </si>
  <si>
    <t>CADEIRA GIRATÓRIA DIRETOR C/ SIST RELAX. ESPUM.</t>
  </si>
  <si>
    <t>CADEIRA FIXA PES EM S - EST ACO 7/8 - S/BR - ESP INJ SKY</t>
  </si>
  <si>
    <t>CADEIRA ALTA GIRATÓRIA SKY C/ BR BACK SYSTEM</t>
  </si>
  <si>
    <t>APARELHOS E EQUIPAMENTOS GERAIS</t>
  </si>
  <si>
    <t>MÓDULO C/ ESCANINHOS 150cm X 240cm</t>
  </si>
  <si>
    <t>MULTIFUNCIONAL MAXX TINTA PIXMA CANON G3110</t>
  </si>
  <si>
    <t xml:space="preserve">TOTAL </t>
  </si>
  <si>
    <t>Vitória, ES, 31 de dezembro de 2018</t>
  </si>
  <si>
    <t>INVENTÁRIO DE BENS PATRIMONIAIS E REAVALIAÇÃO</t>
  </si>
  <si>
    <t>Nº FISCAL</t>
  </si>
  <si>
    <t>DT  AQUIS.</t>
  </si>
  <si>
    <t>Vlr. Reavaliado</t>
  </si>
  <si>
    <t>Base</t>
  </si>
  <si>
    <t>Depreciação 2015</t>
  </si>
  <si>
    <t>Depreciação 2016</t>
  </si>
  <si>
    <t>Depreciação 2017</t>
  </si>
  <si>
    <t>Depreciação 2018</t>
  </si>
  <si>
    <t>APARELHOS E EQUIPAMENTOS GERAIS</t>
  </si>
  <si>
    <t>TOTAL</t>
  </si>
  <si>
    <t>MAQUINAS E UTENSILIOS DE ESCRITORIO</t>
  </si>
  <si>
    <t>MOBILIARIO EM GERAL</t>
  </si>
  <si>
    <t xml:space="preserve">EQUIPAMENTOS DE PROCESSAMENTO DE DADOS </t>
  </si>
  <si>
    <t xml:space="preserve"> VEICULOS EM GERAL </t>
  </si>
  <si>
    <t>IMÓVEL</t>
  </si>
  <si>
    <t>TOTAL GERAL</t>
  </si>
  <si>
    <t>Depreciação 2019</t>
  </si>
  <si>
    <t>DEPRECIADO</t>
  </si>
  <si>
    <t>Depreciação 2020</t>
  </si>
  <si>
    <t>Depreciação 2021</t>
  </si>
  <si>
    <t>Depreciação Acumulada</t>
  </si>
  <si>
    <t>NÃO IDENTIFICADO</t>
  </si>
  <si>
    <t>EVAPORADORA GREE HW 9K 220/1 F ECO GARDE</t>
  </si>
  <si>
    <t>CONDENSADORA GREE HW 9K 220/1 F ECO GARDE</t>
  </si>
  <si>
    <t>EVAPORADORA GREE HW 24K 220/1 F ECO GARDE</t>
  </si>
  <si>
    <t>CONDENSADORA GREE HW 24K 220/1 F ECO GARDE</t>
  </si>
  <si>
    <t>REGISTRADOR ELETRONICO DE PONTO (REP)</t>
  </si>
  <si>
    <t>APARELHOS E UTENSILIOS DOMESTICOS</t>
  </si>
  <si>
    <t>00/00/0000</t>
  </si>
  <si>
    <t>AR CONDICIONADO RECEPÇÃO</t>
  </si>
  <si>
    <t>AR CONDICIONADO PRESIDENTE</t>
  </si>
  <si>
    <t>AR CONDICIONADO SAMANTHA</t>
  </si>
  <si>
    <t>CADEIRA EXEC. BACK SYSTEM C/BRAÇOS REGUL. FRISOKAR</t>
  </si>
  <si>
    <t>TABLET SAMSUNG GALAXY TAB S6 LITE LTE</t>
  </si>
  <si>
    <t>Doação</t>
  </si>
  <si>
    <t>-</t>
  </si>
  <si>
    <t>SERVIDOR DELL POWER EDGE R710</t>
  </si>
  <si>
    <t>SWITCH INTELBRAS 24 PORTAS</t>
  </si>
  <si>
    <t xml:space="preserve">RENAUT SANDERO EXPRESSION 1.6, ANO 2019/20, </t>
  </si>
  <si>
    <t>PATRIMONIO</t>
  </si>
  <si>
    <t>CONTA: C- 1.2.3.8.1.01.01</t>
  </si>
  <si>
    <t>1.2.3.1.1.01.02 - APARELHOS E EQUIPAMENTOS</t>
  </si>
  <si>
    <t>ATÉ 2021</t>
  </si>
  <si>
    <t>Dep. 2022</t>
  </si>
  <si>
    <t>Dep. 2023</t>
  </si>
  <si>
    <t>Patrimonio</t>
  </si>
  <si>
    <t>Valor</t>
  </si>
  <si>
    <t>Valor D. 80%</t>
  </si>
  <si>
    <t>Deprec. 10%/12 a.m.</t>
  </si>
  <si>
    <t>CONTA: C- 1.2.3.8.1.01.02</t>
  </si>
  <si>
    <t>1.2.3.1.1.02.01 - EQUIPAMENTOS DE PROCESSAMENTO DE DADOS</t>
  </si>
  <si>
    <t>Valor D. 90%</t>
  </si>
  <si>
    <t>Deprec. 20%/12 a.m.</t>
  </si>
  <si>
    <t>CONTA: C- 1.2.3.8.1.01.03</t>
  </si>
  <si>
    <t>1.2.3.1.1.03.01 - APARELHOS E UTENSILIOS DOMESTICOS</t>
  </si>
  <si>
    <t>CONTA: C- 1.2.3.8.1.01.05</t>
  </si>
  <si>
    <t>1.2.3.1.1.05.01 - VEICULOS EM GERAL</t>
  </si>
  <si>
    <t>Deprec. 15/12 a.m.</t>
  </si>
  <si>
    <t>1.2.3.2.1.01.99 - CASAS</t>
  </si>
  <si>
    <t xml:space="preserve">CONTA: C - 1.2.3.8.1.01.03 - MAQUINAS E UTENSILIOS DE ESCRITORIO </t>
  </si>
  <si>
    <t xml:space="preserve">CONTA: C - 1.2.3.8.1.01.03 - MOBILIARIO EM GERAL </t>
  </si>
  <si>
    <t>Dep. 2024</t>
  </si>
  <si>
    <t>CADEIRA POLTRONA NINA PRETO</t>
  </si>
  <si>
    <t>PUFF FOFAO PRETO</t>
  </si>
  <si>
    <t>BAQUETA BAIXA</t>
  </si>
  <si>
    <t>DIVISORIA PARA MESA</t>
  </si>
  <si>
    <t>SOFA NILO SALA DE RECEPÇÃO</t>
  </si>
  <si>
    <t>MESA EM "L"</t>
  </si>
  <si>
    <t>CANELETA</t>
  </si>
  <si>
    <t>GAVETEIRO MOVEL</t>
  </si>
  <si>
    <t>PORTA-BANNER (TRIPÉ) ESTRUTURA ALUMÍNIO</t>
  </si>
  <si>
    <t>Dep. 2025</t>
  </si>
  <si>
    <t xml:space="preserve">PAINEL PANTOGRÁFICO </t>
  </si>
  <si>
    <t>SMARTPHONE XIAMOI POCO X6</t>
  </si>
  <si>
    <t xml:space="preserve">SMARTPHONE SAMSUNG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</si>
</sst>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-* #,##0.00_-;\-* #,##0.00_-;_-* &quot;-&quot;??_-;_-@"/>
    <numFmt numFmtId="167" formatCode="_-&quot;R$&quot;\ * #,##0.00_-;\-&quot;R$&quot;\ * #,##0.00_-;_-&quot;R$&quot;\ * &quot;-&quot;??_-;_-@"/>
  </numFmts>
  <fonts count="18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9"/>
      <color theme="1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sz val="10"/>
      <color rgb="FFA5A5A5"/>
      <name val="Arial"/>
      <family val="2"/>
    </font>
    <font>
      <b/>
      <sz val="10"/>
      <color rgb="FFA5A5A5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9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3" fillId="0" borderId="6" xfId="0" applyNumberFormat="1" applyFont="1" applyBorder="1"/>
    <xf numFmtId="165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4" fontId="4" fillId="0" borderId="10" xfId="0" applyNumberFormat="1" applyFont="1" applyBorder="1"/>
    <xf numFmtId="165" fontId="4" fillId="0" borderId="7" xfId="0" applyNumberFormat="1" applyFont="1" applyBorder="1"/>
    <xf numFmtId="0" fontId="3" fillId="0" borderId="6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/>
    <xf numFmtId="165" fontId="3" fillId="0" borderId="0" xfId="0" applyNumberFormat="1" applyFont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/>
    <xf numFmtId="165" fontId="3" fillId="0" borderId="15" xfId="0" applyNumberFormat="1" applyFont="1" applyBorder="1"/>
    <xf numFmtId="0" fontId="3" fillId="0" borderId="17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4" fontId="3" fillId="0" borderId="18" xfId="0" applyNumberFormat="1" applyFont="1" applyBorder="1"/>
    <xf numFmtId="165" fontId="3" fillId="0" borderId="17" xfId="0" applyNumberFormat="1" applyFont="1" applyBorder="1"/>
    <xf numFmtId="0" fontId="1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0" fontId="13" fillId="0" borderId="0" xfId="0" applyFont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4" fontId="3" fillId="0" borderId="12" xfId="0" applyNumberFormat="1" applyFont="1" applyBorder="1"/>
    <xf numFmtId="0" fontId="4" fillId="0" borderId="21" xfId="0" applyFont="1" applyBorder="1"/>
    <xf numFmtId="9" fontId="4" fillId="0" borderId="0" xfId="0" applyNumberFormat="1" applyFont="1"/>
    <xf numFmtId="10" fontId="4" fillId="0" borderId="0" xfId="0" applyNumberFormat="1" applyFont="1"/>
    <xf numFmtId="10" fontId="14" fillId="0" borderId="0" xfId="0" applyNumberFormat="1" applyFont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4" fillId="2" borderId="20" xfId="0" applyNumberFormat="1" applyFont="1" applyFill="1" applyBorder="1"/>
    <xf numFmtId="165" fontId="4" fillId="2" borderId="23" xfId="0" applyNumberFormat="1" applyFont="1" applyFill="1" applyBorder="1"/>
    <xf numFmtId="164" fontId="3" fillId="2" borderId="23" xfId="0" applyNumberFormat="1" applyFont="1" applyFill="1" applyBorder="1"/>
    <xf numFmtId="2" fontId="3" fillId="2" borderId="23" xfId="0" applyNumberFormat="1" applyFont="1" applyFill="1" applyBorder="1"/>
    <xf numFmtId="166" fontId="3" fillId="2" borderId="23" xfId="0" applyNumberFormat="1" applyFont="1" applyFill="1" applyBorder="1"/>
    <xf numFmtId="10" fontId="14" fillId="2" borderId="23" xfId="0" applyNumberFormat="1" applyFont="1" applyFill="1" applyBorder="1"/>
    <xf numFmtId="0" fontId="3" fillId="2" borderId="23" xfId="0" applyFont="1" applyFill="1" applyBorder="1"/>
    <xf numFmtId="14" fontId="3" fillId="0" borderId="1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4" fillId="0" borderId="24" xfId="0" applyNumberFormat="1" applyFont="1" applyBorder="1"/>
    <xf numFmtId="165" fontId="4" fillId="0" borderId="25" xfId="0" applyNumberFormat="1" applyFont="1" applyBorder="1"/>
    <xf numFmtId="166" fontId="3" fillId="0" borderId="0" xfId="0" applyNumberFormat="1" applyFont="1"/>
    <xf numFmtId="0" fontId="4" fillId="0" borderId="26" xfId="0" applyFont="1" applyBorder="1"/>
    <xf numFmtId="165" fontId="4" fillId="0" borderId="20" xfId="0" applyNumberFormat="1" applyFont="1" applyBorder="1"/>
    <xf numFmtId="165" fontId="3" fillId="2" borderId="27" xfId="0" applyNumberFormat="1" applyFont="1" applyFill="1" applyBorder="1"/>
    <xf numFmtId="165" fontId="4" fillId="2" borderId="28" xfId="0" applyNumberFormat="1" applyFont="1" applyFill="1" applyBorder="1"/>
    <xf numFmtId="0" fontId="3" fillId="0" borderId="6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0" fontId="3" fillId="0" borderId="26" xfId="0" applyFont="1" applyBorder="1"/>
    <xf numFmtId="4" fontId="3" fillId="0" borderId="13" xfId="0" applyNumberFormat="1" applyFont="1" applyBorder="1"/>
    <xf numFmtId="164" fontId="3" fillId="2" borderId="7" xfId="0" applyNumberFormat="1" applyFont="1" applyFill="1" applyBorder="1"/>
    <xf numFmtId="0" fontId="3" fillId="0" borderId="13" xfId="0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166" fontId="4" fillId="0" borderId="26" xfId="0" applyNumberFormat="1" applyFont="1" applyBorder="1"/>
    <xf numFmtId="166" fontId="4" fillId="0" borderId="0" xfId="0" applyNumberFormat="1" applyFont="1"/>
    <xf numFmtId="165" fontId="4" fillId="0" borderId="29" xfId="0" applyNumberFormat="1" applyFont="1" applyBorder="1"/>
    <xf numFmtId="166" fontId="3" fillId="2" borderId="23" xfId="0" applyNumberFormat="1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5" fontId="4" fillId="0" borderId="26" xfId="0" applyNumberFormat="1" applyFont="1" applyBorder="1"/>
    <xf numFmtId="4" fontId="3" fillId="0" borderId="0" xfId="0" applyNumberFormat="1" applyFont="1"/>
    <xf numFmtId="4" fontId="4" fillId="0" borderId="1" xfId="0" applyNumberFormat="1" applyFont="1" applyBorder="1"/>
    <xf numFmtId="166" fontId="4" fillId="0" borderId="3" xfId="0" applyNumberFormat="1" applyFont="1" applyBorder="1"/>
    <xf numFmtId="165" fontId="4" fillId="2" borderId="24" xfId="0" applyNumberFormat="1" applyFont="1" applyFill="1" applyBorder="1" applyAlignment="1">
      <alignment horizontal="center"/>
    </xf>
    <xf numFmtId="165" fontId="4" fillId="2" borderId="24" xfId="0" applyNumberFormat="1" applyFont="1" applyFill="1" applyBorder="1"/>
    <xf numFmtId="17" fontId="4" fillId="0" borderId="0" xfId="0" applyNumberFormat="1" applyFont="1"/>
    <xf numFmtId="0" fontId="4" fillId="0" borderId="0" xfId="0" applyFont="1" applyAlignment="1">
      <alignment vertical="center" wrapText="1"/>
    </xf>
    <xf numFmtId="165" fontId="3" fillId="0" borderId="6" xfId="0" applyNumberFormat="1" applyFont="1" applyBorder="1"/>
    <xf numFmtId="2" fontId="3" fillId="0" borderId="0" xfId="0" applyNumberFormat="1" applyFont="1"/>
    <xf numFmtId="164" fontId="3" fillId="0" borderId="9" xfId="0" applyNumberFormat="1" applyFont="1" applyBorder="1"/>
    <xf numFmtId="165" fontId="4" fillId="0" borderId="30" xfId="0" applyNumberFormat="1" applyFont="1" applyBorder="1"/>
    <xf numFmtId="0" fontId="3" fillId="0" borderId="10" xfId="0" applyFont="1" applyBorder="1" applyAlignment="1">
      <alignment horizontal="center"/>
    </xf>
    <xf numFmtId="165" fontId="4" fillId="0" borderId="18" xfId="0" applyNumberFormat="1" applyFont="1" applyBorder="1"/>
    <xf numFmtId="166" fontId="4" fillId="0" borderId="31" xfId="0" applyNumberFormat="1" applyFont="1" applyBorder="1"/>
    <xf numFmtId="165" fontId="3" fillId="0" borderId="9" xfId="0" applyNumberFormat="1" applyFont="1" applyBorder="1"/>
    <xf numFmtId="14" fontId="4" fillId="0" borderId="29" xfId="0" applyNumberFormat="1" applyFont="1" applyBorder="1" applyAlignment="1">
      <alignment horizontal="center"/>
    </xf>
    <xf numFmtId="165" fontId="4" fillId="3" borderId="23" xfId="0" applyNumberFormat="1" applyFont="1" applyFill="1" applyBorder="1"/>
    <xf numFmtId="164" fontId="3" fillId="3" borderId="23" xfId="0" applyNumberFormat="1" applyFont="1" applyFill="1" applyBorder="1"/>
    <xf numFmtId="164" fontId="3" fillId="3" borderId="23" xfId="0" applyNumberFormat="1" applyFont="1" applyFill="1" applyBorder="1" applyAlignment="1">
      <alignment horizontal="center"/>
    </xf>
    <xf numFmtId="164" fontId="3" fillId="0" borderId="8" xfId="0" applyNumberFormat="1" applyFont="1" applyBorder="1"/>
    <xf numFmtId="164" fontId="3" fillId="3" borderId="2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5" fontId="3" fillId="0" borderId="32" xfId="0" applyNumberFormat="1" applyFont="1" applyBorder="1"/>
    <xf numFmtId="0" fontId="3" fillId="0" borderId="5" xfId="0" applyFont="1" applyBorder="1"/>
    <xf numFmtId="0" fontId="3" fillId="0" borderId="19" xfId="0" applyFont="1" applyBorder="1"/>
    <xf numFmtId="165" fontId="4" fillId="0" borderId="33" xfId="0" applyNumberFormat="1" applyFont="1" applyBorder="1"/>
    <xf numFmtId="167" fontId="4" fillId="2" borderId="34" xfId="0" applyNumberFormat="1" applyFont="1" applyFill="1" applyBorder="1"/>
    <xf numFmtId="166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35" xfId="0" applyNumberFormat="1" applyFont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5" fontId="4" fillId="0" borderId="19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65" fontId="4" fillId="0" borderId="38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/>
    <xf numFmtId="165" fontId="4" fillId="2" borderId="31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165" fontId="3" fillId="0" borderId="3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40" xfId="0" applyFont="1" applyBorder="1"/>
    <xf numFmtId="0" fontId="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165" fontId="4" fillId="2" borderId="34" xfId="0" applyNumberFormat="1" applyFont="1" applyFill="1" applyBorder="1"/>
    <xf numFmtId="164" fontId="3" fillId="0" borderId="40" xfId="0" applyNumberFormat="1" applyFont="1" applyBorder="1"/>
    <xf numFmtId="165" fontId="4" fillId="0" borderId="40" xfId="0" applyNumberFormat="1" applyFont="1" applyBorder="1"/>
    <xf numFmtId="0" fontId="0" fillId="0" borderId="0" xfId="0" applyFont="1" applyAlignment="1"/>
    <xf numFmtId="4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5" fontId="4" fillId="4" borderId="0" xfId="0" applyNumberFormat="1" applyFont="1" applyFill="1"/>
    <xf numFmtId="165" fontId="4" fillId="0" borderId="42" xfId="0" applyNumberFormat="1" applyFont="1" applyBorder="1"/>
    <xf numFmtId="166" fontId="4" fillId="0" borderId="41" xfId="0" applyNumberFormat="1" applyFont="1" applyBorder="1"/>
    <xf numFmtId="0" fontId="0" fillId="0" borderId="0" xfId="0" applyFont="1" applyAlignment="1"/>
    <xf numFmtId="4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27" xfId="0" applyFont="1" applyBorder="1" applyAlignment="1">
      <alignment horizontal="center"/>
    </xf>
    <xf numFmtId="0" fontId="0" fillId="0" borderId="0" xfId="0" applyFont="1" applyAlignment="1"/>
    <xf numFmtId="0" fontId="3" fillId="5" borderId="0" xfId="0" applyFont="1" applyFill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9" xfId="0" applyFont="1" applyBorder="1"/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/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2" topLeftCell="A156" activePane="bottomLeft" state="frozen"/>
      <selection pane="bottomLeft" activeCell="F243" sqref="F243"/>
    </sheetView>
  </sheetViews>
  <sheetFormatPr defaultColWidth="12.7109375" defaultRowHeight="15" customHeight="1" x14ac:dyDescent="0.2"/>
  <cols>
    <col min="1" max="1" width="4.85546875" customWidth="1"/>
    <col min="2" max="2" width="61.7109375" customWidth="1"/>
    <col min="3" max="3" width="9.85546875" customWidth="1"/>
    <col min="4" max="4" width="14.7109375" customWidth="1"/>
    <col min="5" max="5" width="11.28515625" customWidth="1"/>
    <col min="6" max="6" width="27.28515625" bestFit="1" customWidth="1"/>
    <col min="7" max="7" width="16.140625" customWidth="1"/>
    <col min="8" max="8" width="9.140625" customWidth="1"/>
    <col min="9" max="26" width="8.7109375" customWidth="1"/>
  </cols>
  <sheetData>
    <row r="1" spans="1:26" ht="24" customHeight="1" x14ac:dyDescent="0.2">
      <c r="A1" s="233" t="s">
        <v>0</v>
      </c>
      <c r="B1" s="234"/>
      <c r="C1" s="234"/>
      <c r="D1" s="234"/>
      <c r="E1" s="234"/>
      <c r="F1" s="235"/>
      <c r="H1" s="1"/>
    </row>
    <row r="2" spans="1:26" ht="25.5" customHeight="1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5"/>
      <c r="B3" s="6" t="s">
        <v>7</v>
      </c>
      <c r="C3" s="2"/>
      <c r="D3" s="3"/>
      <c r="E3" s="7">
        <v>352663.9</v>
      </c>
      <c r="F3" s="8">
        <v>2285000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9">
        <v>1</v>
      </c>
      <c r="B4" s="10" t="s">
        <v>8</v>
      </c>
      <c r="C4" s="11">
        <v>0</v>
      </c>
      <c r="D4" s="12">
        <v>33553</v>
      </c>
      <c r="E4" s="7">
        <v>128</v>
      </c>
      <c r="F4" s="8">
        <f t="shared" ref="F4:F33" si="0">E4*60%</f>
        <v>76.8</v>
      </c>
      <c r="H4" s="1"/>
    </row>
    <row r="5" spans="1:26" ht="12.75" customHeight="1" x14ac:dyDescent="0.2">
      <c r="A5" s="9">
        <v>12</v>
      </c>
      <c r="B5" s="10" t="s">
        <v>9</v>
      </c>
      <c r="C5" s="11">
        <v>0</v>
      </c>
      <c r="D5" s="12">
        <v>34335</v>
      </c>
      <c r="E5" s="7">
        <v>75</v>
      </c>
      <c r="F5" s="8">
        <f t="shared" si="0"/>
        <v>45</v>
      </c>
      <c r="H5" s="1"/>
    </row>
    <row r="6" spans="1:26" ht="12.75" customHeight="1" x14ac:dyDescent="0.2">
      <c r="A6" s="9">
        <v>13</v>
      </c>
      <c r="B6" s="10" t="s">
        <v>10</v>
      </c>
      <c r="C6" s="11">
        <v>0</v>
      </c>
      <c r="D6" s="12">
        <v>34335</v>
      </c>
      <c r="E6" s="7">
        <v>125</v>
      </c>
      <c r="F6" s="8">
        <f t="shared" si="0"/>
        <v>75</v>
      </c>
      <c r="H6" s="1"/>
    </row>
    <row r="7" spans="1:26" ht="12.75" customHeight="1" x14ac:dyDescent="0.2">
      <c r="A7" s="9">
        <v>14</v>
      </c>
      <c r="B7" s="10" t="s">
        <v>11</v>
      </c>
      <c r="C7" s="11">
        <v>0</v>
      </c>
      <c r="D7" s="12">
        <v>34335</v>
      </c>
      <c r="E7" s="7">
        <v>250</v>
      </c>
      <c r="F7" s="8">
        <f t="shared" si="0"/>
        <v>150</v>
      </c>
      <c r="H7" s="1"/>
    </row>
    <row r="8" spans="1:26" ht="12.75" customHeight="1" x14ac:dyDescent="0.2">
      <c r="A8" s="9">
        <v>16</v>
      </c>
      <c r="B8" s="10" t="s">
        <v>12</v>
      </c>
      <c r="C8" s="11">
        <v>0</v>
      </c>
      <c r="D8" s="12">
        <v>34486</v>
      </c>
      <c r="E8" s="7">
        <v>120</v>
      </c>
      <c r="F8" s="8">
        <f t="shared" si="0"/>
        <v>72</v>
      </c>
      <c r="H8" s="1"/>
    </row>
    <row r="9" spans="1:26" ht="12.75" customHeight="1" x14ac:dyDescent="0.2">
      <c r="A9" s="9">
        <v>17</v>
      </c>
      <c r="B9" s="10" t="s">
        <v>13</v>
      </c>
      <c r="C9" s="11">
        <v>0</v>
      </c>
      <c r="D9" s="12">
        <v>34486</v>
      </c>
      <c r="E9" s="7">
        <v>135</v>
      </c>
      <c r="F9" s="8">
        <f t="shared" si="0"/>
        <v>81</v>
      </c>
      <c r="H9" s="1"/>
    </row>
    <row r="10" spans="1:26" ht="12.75" customHeight="1" x14ac:dyDescent="0.2">
      <c r="A10" s="9">
        <v>26</v>
      </c>
      <c r="B10" s="10" t="s">
        <v>11</v>
      </c>
      <c r="C10" s="11">
        <v>0</v>
      </c>
      <c r="D10" s="12">
        <v>31691</v>
      </c>
      <c r="E10" s="7">
        <v>150</v>
      </c>
      <c r="F10" s="8">
        <f t="shared" si="0"/>
        <v>90</v>
      </c>
      <c r="H10" s="1"/>
    </row>
    <row r="11" spans="1:26" ht="12.75" customHeight="1" x14ac:dyDescent="0.2">
      <c r="A11" s="9">
        <v>27</v>
      </c>
      <c r="B11" s="10" t="s">
        <v>11</v>
      </c>
      <c r="C11" s="11">
        <v>0</v>
      </c>
      <c r="D11" s="12">
        <v>31691</v>
      </c>
      <c r="E11" s="7">
        <v>150</v>
      </c>
      <c r="F11" s="8">
        <f t="shared" si="0"/>
        <v>90</v>
      </c>
      <c r="H11" s="1"/>
    </row>
    <row r="12" spans="1:26" ht="12.75" customHeight="1" x14ac:dyDescent="0.2">
      <c r="A12" s="9">
        <v>28</v>
      </c>
      <c r="B12" s="10" t="s">
        <v>11</v>
      </c>
      <c r="C12" s="11">
        <v>415855</v>
      </c>
      <c r="D12" s="12">
        <v>31727</v>
      </c>
      <c r="E12" s="7">
        <v>150</v>
      </c>
      <c r="F12" s="8">
        <f t="shared" si="0"/>
        <v>90</v>
      </c>
      <c r="H12" s="1"/>
    </row>
    <row r="13" spans="1:26" ht="12.75" customHeight="1" x14ac:dyDescent="0.2">
      <c r="A13" s="9">
        <v>29</v>
      </c>
      <c r="B13" s="10" t="s">
        <v>11</v>
      </c>
      <c r="C13" s="11">
        <v>415855</v>
      </c>
      <c r="D13" s="12">
        <v>31727</v>
      </c>
      <c r="E13" s="7">
        <v>150</v>
      </c>
      <c r="F13" s="8">
        <f t="shared" si="0"/>
        <v>90</v>
      </c>
      <c r="H13" s="1"/>
    </row>
    <row r="14" spans="1:26" ht="12.75" customHeight="1" x14ac:dyDescent="0.2">
      <c r="A14" s="9">
        <v>36</v>
      </c>
      <c r="B14" s="10" t="s">
        <v>14</v>
      </c>
      <c r="C14" s="11">
        <v>8001</v>
      </c>
      <c r="D14" s="12">
        <v>33968</v>
      </c>
      <c r="E14" s="7">
        <v>75</v>
      </c>
      <c r="F14" s="8">
        <f t="shared" si="0"/>
        <v>45</v>
      </c>
      <c r="H14" s="1"/>
    </row>
    <row r="15" spans="1:26" ht="12.75" customHeight="1" x14ac:dyDescent="0.2">
      <c r="A15" s="9">
        <v>40</v>
      </c>
      <c r="B15" s="10" t="s">
        <v>15</v>
      </c>
      <c r="C15" s="11">
        <v>8001</v>
      </c>
      <c r="D15" s="12">
        <v>33968</v>
      </c>
      <c r="E15" s="7">
        <v>75</v>
      </c>
      <c r="F15" s="8">
        <f t="shared" si="0"/>
        <v>45</v>
      </c>
      <c r="H15" s="1"/>
    </row>
    <row r="16" spans="1:26" ht="12.75" customHeight="1" x14ac:dyDescent="0.2">
      <c r="A16" s="9">
        <v>41</v>
      </c>
      <c r="B16" s="10" t="s">
        <v>15</v>
      </c>
      <c r="C16" s="11">
        <v>8001</v>
      </c>
      <c r="D16" s="12">
        <v>33968</v>
      </c>
      <c r="E16" s="7">
        <v>75</v>
      </c>
      <c r="F16" s="8">
        <f t="shared" si="0"/>
        <v>45</v>
      </c>
      <c r="H16" s="1"/>
    </row>
    <row r="17" spans="1:8" ht="12.75" customHeight="1" x14ac:dyDescent="0.2">
      <c r="A17" s="9">
        <v>43</v>
      </c>
      <c r="B17" s="10" t="s">
        <v>15</v>
      </c>
      <c r="C17" s="11">
        <v>8001</v>
      </c>
      <c r="D17" s="12">
        <v>33968</v>
      </c>
      <c r="E17" s="7">
        <v>75</v>
      </c>
      <c r="F17" s="8">
        <f t="shared" si="0"/>
        <v>45</v>
      </c>
      <c r="H17" s="1"/>
    </row>
    <row r="18" spans="1:8" ht="12.75" customHeight="1" x14ac:dyDescent="0.2">
      <c r="A18" s="9">
        <v>44</v>
      </c>
      <c r="B18" s="10" t="s">
        <v>15</v>
      </c>
      <c r="C18" s="11">
        <v>0</v>
      </c>
      <c r="D18" s="12">
        <v>34240</v>
      </c>
      <c r="E18" s="7">
        <v>75</v>
      </c>
      <c r="F18" s="8">
        <f t="shared" si="0"/>
        <v>45</v>
      </c>
      <c r="H18" s="1"/>
    </row>
    <row r="19" spans="1:8" ht="12.75" customHeight="1" x14ac:dyDescent="0.2">
      <c r="A19" s="9">
        <v>45</v>
      </c>
      <c r="B19" s="10" t="s">
        <v>14</v>
      </c>
      <c r="C19" s="11">
        <v>6436</v>
      </c>
      <c r="D19" s="12">
        <v>34240</v>
      </c>
      <c r="E19" s="7">
        <v>75</v>
      </c>
      <c r="F19" s="8">
        <f t="shared" si="0"/>
        <v>45</v>
      </c>
      <c r="H19" s="1"/>
    </row>
    <row r="20" spans="1:8" ht="12.75" customHeight="1" x14ac:dyDescent="0.2">
      <c r="A20" s="9">
        <v>47</v>
      </c>
      <c r="B20" s="10" t="s">
        <v>15</v>
      </c>
      <c r="C20" s="11">
        <v>6436</v>
      </c>
      <c r="D20" s="12">
        <v>34240</v>
      </c>
      <c r="E20" s="7">
        <v>75</v>
      </c>
      <c r="F20" s="8">
        <f t="shared" si="0"/>
        <v>45</v>
      </c>
      <c r="H20" s="1"/>
    </row>
    <row r="21" spans="1:8" ht="12.75" customHeight="1" x14ac:dyDescent="0.2">
      <c r="A21" s="9">
        <v>48</v>
      </c>
      <c r="B21" s="10" t="s">
        <v>14</v>
      </c>
      <c r="C21" s="11">
        <v>6436</v>
      </c>
      <c r="D21" s="12">
        <v>34240</v>
      </c>
      <c r="E21" s="7">
        <v>75</v>
      </c>
      <c r="F21" s="8">
        <f t="shared" si="0"/>
        <v>45</v>
      </c>
      <c r="H21" s="1"/>
    </row>
    <row r="22" spans="1:8" ht="12.75" customHeight="1" x14ac:dyDescent="0.2">
      <c r="A22" s="9">
        <v>49</v>
      </c>
      <c r="B22" s="10" t="s">
        <v>16</v>
      </c>
      <c r="C22" s="11">
        <v>8001</v>
      </c>
      <c r="D22" s="12">
        <v>33968</v>
      </c>
      <c r="E22" s="7">
        <v>70</v>
      </c>
      <c r="F22" s="8">
        <f t="shared" si="0"/>
        <v>42</v>
      </c>
      <c r="H22" s="1"/>
    </row>
    <row r="23" spans="1:8" ht="12.75" customHeight="1" x14ac:dyDescent="0.2">
      <c r="A23" s="9">
        <v>55</v>
      </c>
      <c r="B23" s="10" t="s">
        <v>17</v>
      </c>
      <c r="C23" s="11">
        <v>34</v>
      </c>
      <c r="D23" s="12">
        <v>35298</v>
      </c>
      <c r="E23" s="7">
        <v>453.6</v>
      </c>
      <c r="F23" s="8">
        <f t="shared" si="0"/>
        <v>272.16000000000003</v>
      </c>
      <c r="H23" s="1"/>
    </row>
    <row r="24" spans="1:8" ht="12.75" customHeight="1" x14ac:dyDescent="0.2">
      <c r="A24" s="9">
        <v>57</v>
      </c>
      <c r="B24" s="10" t="s">
        <v>18</v>
      </c>
      <c r="C24" s="11">
        <v>1402</v>
      </c>
      <c r="D24" s="12">
        <v>35380</v>
      </c>
      <c r="E24" s="7">
        <v>718</v>
      </c>
      <c r="F24" s="8">
        <f t="shared" si="0"/>
        <v>430.8</v>
      </c>
      <c r="H24" s="1"/>
    </row>
    <row r="25" spans="1:8" ht="12.75" customHeight="1" x14ac:dyDescent="0.2">
      <c r="A25" s="9">
        <v>58</v>
      </c>
      <c r="B25" s="10" t="s">
        <v>19</v>
      </c>
      <c r="C25" s="11">
        <v>3298</v>
      </c>
      <c r="D25" s="12">
        <v>35375</v>
      </c>
      <c r="E25" s="7">
        <v>993.68</v>
      </c>
      <c r="F25" s="8">
        <f t="shared" si="0"/>
        <v>596.20799999999997</v>
      </c>
      <c r="H25" s="1"/>
    </row>
    <row r="26" spans="1:8" ht="12.75" customHeight="1" x14ac:dyDescent="0.2">
      <c r="A26" s="9">
        <v>59</v>
      </c>
      <c r="B26" s="10" t="s">
        <v>20</v>
      </c>
      <c r="C26" s="11">
        <v>158</v>
      </c>
      <c r="D26" s="12">
        <v>35397</v>
      </c>
      <c r="E26" s="7">
        <v>617</v>
      </c>
      <c r="F26" s="8">
        <f t="shared" si="0"/>
        <v>370.2</v>
      </c>
      <c r="H26" s="1"/>
    </row>
    <row r="27" spans="1:8" ht="12.75" customHeight="1" x14ac:dyDescent="0.2">
      <c r="A27" s="9" t="s">
        <v>21</v>
      </c>
      <c r="B27" s="10" t="s">
        <v>22</v>
      </c>
      <c r="C27" s="11">
        <v>2985</v>
      </c>
      <c r="D27" s="12">
        <v>35417</v>
      </c>
      <c r="E27" s="7">
        <v>116.66</v>
      </c>
      <c r="F27" s="8">
        <f t="shared" si="0"/>
        <v>69.995999999999995</v>
      </c>
      <c r="H27" s="1"/>
    </row>
    <row r="28" spans="1:8" ht="12.75" customHeight="1" x14ac:dyDescent="0.2">
      <c r="A28" s="9">
        <v>61</v>
      </c>
      <c r="B28" s="10" t="s">
        <v>23</v>
      </c>
      <c r="C28" s="11">
        <v>7239</v>
      </c>
      <c r="D28" s="12">
        <v>35417</v>
      </c>
      <c r="E28" s="7">
        <v>175</v>
      </c>
      <c r="F28" s="8">
        <f t="shared" si="0"/>
        <v>105</v>
      </c>
      <c r="H28" s="1"/>
    </row>
    <row r="29" spans="1:8" ht="12.75" customHeight="1" x14ac:dyDescent="0.2">
      <c r="A29" s="9">
        <v>62</v>
      </c>
      <c r="B29" s="10" t="s">
        <v>24</v>
      </c>
      <c r="C29" s="11">
        <v>7239</v>
      </c>
      <c r="D29" s="12">
        <v>35417</v>
      </c>
      <c r="E29" s="7">
        <v>240.9</v>
      </c>
      <c r="F29" s="8">
        <f t="shared" si="0"/>
        <v>144.54</v>
      </c>
      <c r="H29" s="1"/>
    </row>
    <row r="30" spans="1:8" ht="12.75" customHeight="1" x14ac:dyDescent="0.2">
      <c r="A30" s="9" t="s">
        <v>25</v>
      </c>
      <c r="B30" s="10" t="s">
        <v>26</v>
      </c>
      <c r="C30" s="11">
        <v>7568</v>
      </c>
      <c r="D30" s="12">
        <v>35445</v>
      </c>
      <c r="E30" s="7">
        <v>185</v>
      </c>
      <c r="F30" s="8">
        <f t="shared" si="0"/>
        <v>111</v>
      </c>
      <c r="H30" s="1"/>
    </row>
    <row r="31" spans="1:8" ht="12.75" customHeight="1" x14ac:dyDescent="0.2">
      <c r="A31" s="9" t="s">
        <v>27</v>
      </c>
      <c r="B31" s="10" t="s">
        <v>26</v>
      </c>
      <c r="C31" s="11">
        <v>7568</v>
      </c>
      <c r="D31" s="12">
        <v>35445</v>
      </c>
      <c r="E31" s="7">
        <v>185</v>
      </c>
      <c r="F31" s="8">
        <f t="shared" si="0"/>
        <v>111</v>
      </c>
      <c r="H31" s="1"/>
    </row>
    <row r="32" spans="1:8" ht="12.75" customHeight="1" x14ac:dyDescent="0.2">
      <c r="A32" s="9">
        <v>64</v>
      </c>
      <c r="B32" s="10" t="s">
        <v>28</v>
      </c>
      <c r="C32" s="11">
        <v>2650</v>
      </c>
      <c r="D32" s="12">
        <v>35482</v>
      </c>
      <c r="E32" s="7">
        <v>535</v>
      </c>
      <c r="F32" s="8">
        <f t="shared" si="0"/>
        <v>321</v>
      </c>
      <c r="H32" s="1"/>
    </row>
    <row r="33" spans="1:8" ht="12.75" customHeight="1" x14ac:dyDescent="0.2">
      <c r="A33" s="9">
        <v>65</v>
      </c>
      <c r="B33" s="10" t="s">
        <v>29</v>
      </c>
      <c r="C33" s="11">
        <v>5271</v>
      </c>
      <c r="D33" s="12">
        <v>35496</v>
      </c>
      <c r="E33" s="7">
        <v>48.9</v>
      </c>
      <c r="F33" s="8">
        <f t="shared" si="0"/>
        <v>29.339999999999996</v>
      </c>
      <c r="H33" s="1"/>
    </row>
    <row r="34" spans="1:8" ht="12.75" customHeight="1" x14ac:dyDescent="0.2">
      <c r="A34" s="9">
        <v>66</v>
      </c>
      <c r="B34" s="10" t="s">
        <v>20</v>
      </c>
      <c r="C34" s="11">
        <v>3739</v>
      </c>
      <c r="D34" s="12">
        <v>35557</v>
      </c>
      <c r="E34" s="7">
        <v>28.24</v>
      </c>
      <c r="F34" s="8">
        <f t="shared" ref="F34:F39" si="1">E34*70%</f>
        <v>19.767999999999997</v>
      </c>
      <c r="H34" s="1"/>
    </row>
    <row r="35" spans="1:8" ht="12.75" customHeight="1" x14ac:dyDescent="0.2">
      <c r="A35" s="9">
        <v>67</v>
      </c>
      <c r="B35" s="10" t="s">
        <v>20</v>
      </c>
      <c r="C35" s="11">
        <v>3739</v>
      </c>
      <c r="D35" s="12">
        <v>35557</v>
      </c>
      <c r="E35" s="7">
        <v>28.24</v>
      </c>
      <c r="F35" s="8">
        <f t="shared" si="1"/>
        <v>19.767999999999997</v>
      </c>
      <c r="H35" s="1"/>
    </row>
    <row r="36" spans="1:8" ht="12.75" customHeight="1" x14ac:dyDescent="0.2">
      <c r="A36" s="9">
        <v>68</v>
      </c>
      <c r="B36" s="10" t="s">
        <v>20</v>
      </c>
      <c r="C36" s="11">
        <v>3739</v>
      </c>
      <c r="D36" s="12">
        <v>35557</v>
      </c>
      <c r="E36" s="7">
        <v>28.24</v>
      </c>
      <c r="F36" s="8">
        <f t="shared" si="1"/>
        <v>19.767999999999997</v>
      </c>
      <c r="H36" s="1"/>
    </row>
    <row r="37" spans="1:8" ht="12.75" customHeight="1" x14ac:dyDescent="0.2">
      <c r="A37" s="9">
        <v>69</v>
      </c>
      <c r="B37" s="10" t="s">
        <v>20</v>
      </c>
      <c r="C37" s="11">
        <v>3739</v>
      </c>
      <c r="D37" s="12">
        <v>35557</v>
      </c>
      <c r="E37" s="7">
        <v>28.24</v>
      </c>
      <c r="F37" s="8">
        <f t="shared" si="1"/>
        <v>19.767999999999997</v>
      </c>
      <c r="H37" s="1"/>
    </row>
    <row r="38" spans="1:8" ht="12.75" customHeight="1" x14ac:dyDescent="0.2">
      <c r="A38" s="9">
        <v>70</v>
      </c>
      <c r="B38" s="10" t="s">
        <v>20</v>
      </c>
      <c r="C38" s="11">
        <v>3739</v>
      </c>
      <c r="D38" s="12">
        <v>35557</v>
      </c>
      <c r="E38" s="7">
        <v>28.24</v>
      </c>
      <c r="F38" s="8">
        <f t="shared" si="1"/>
        <v>19.767999999999997</v>
      </c>
      <c r="H38" s="1"/>
    </row>
    <row r="39" spans="1:8" ht="12.75" customHeight="1" x14ac:dyDescent="0.2">
      <c r="A39" s="9">
        <v>72</v>
      </c>
      <c r="B39" s="10" t="s">
        <v>30</v>
      </c>
      <c r="C39" s="11">
        <v>42</v>
      </c>
      <c r="D39" s="12">
        <v>35585</v>
      </c>
      <c r="E39" s="7">
        <v>735</v>
      </c>
      <c r="F39" s="8">
        <f t="shared" si="1"/>
        <v>514.5</v>
      </c>
      <c r="H39" s="1"/>
    </row>
    <row r="40" spans="1:8" ht="12.75" customHeight="1" x14ac:dyDescent="0.2">
      <c r="A40" s="9">
        <v>74</v>
      </c>
      <c r="B40" s="10" t="s">
        <v>31</v>
      </c>
      <c r="C40" s="11">
        <v>1674</v>
      </c>
      <c r="D40" s="12">
        <v>35782</v>
      </c>
      <c r="E40" s="7">
        <v>760</v>
      </c>
      <c r="F40" s="8">
        <f t="shared" ref="F40:F110" si="2">E40*60%</f>
        <v>456</v>
      </c>
      <c r="H40" s="1"/>
    </row>
    <row r="41" spans="1:8" ht="12.75" customHeight="1" x14ac:dyDescent="0.2">
      <c r="A41" s="9">
        <v>79</v>
      </c>
      <c r="B41" s="10" t="s">
        <v>32</v>
      </c>
      <c r="C41" s="11">
        <v>2201</v>
      </c>
      <c r="D41" s="12">
        <v>35752</v>
      </c>
      <c r="E41" s="7">
        <v>65</v>
      </c>
      <c r="F41" s="8">
        <f t="shared" si="2"/>
        <v>39</v>
      </c>
      <c r="H41" s="1"/>
    </row>
    <row r="42" spans="1:8" ht="12.75" customHeight="1" x14ac:dyDescent="0.2">
      <c r="A42" s="9">
        <v>85</v>
      </c>
      <c r="B42" s="10" t="s">
        <v>33</v>
      </c>
      <c r="C42" s="11">
        <v>2999</v>
      </c>
      <c r="D42" s="12">
        <v>35709</v>
      </c>
      <c r="E42" s="7">
        <v>9.9</v>
      </c>
      <c r="F42" s="8">
        <f t="shared" si="2"/>
        <v>5.94</v>
      </c>
      <c r="H42" s="1"/>
    </row>
    <row r="43" spans="1:8" ht="12.75" customHeight="1" x14ac:dyDescent="0.2">
      <c r="A43" s="9">
        <v>86</v>
      </c>
      <c r="B43" s="10" t="s">
        <v>34</v>
      </c>
      <c r="C43" s="11">
        <v>1893</v>
      </c>
      <c r="D43" s="12">
        <v>35752</v>
      </c>
      <c r="E43" s="7">
        <v>312</v>
      </c>
      <c r="F43" s="8">
        <f t="shared" si="2"/>
        <v>187.2</v>
      </c>
      <c r="H43" s="1"/>
    </row>
    <row r="44" spans="1:8" ht="12.75" customHeight="1" x14ac:dyDescent="0.2">
      <c r="A44" s="9">
        <v>87</v>
      </c>
      <c r="B44" s="10" t="s">
        <v>35</v>
      </c>
      <c r="C44" s="11">
        <v>4521</v>
      </c>
      <c r="D44" s="12">
        <v>35775</v>
      </c>
      <c r="E44" s="7">
        <v>64.900000000000006</v>
      </c>
      <c r="F44" s="8">
        <f t="shared" si="2"/>
        <v>38.940000000000005</v>
      </c>
      <c r="H44" s="1"/>
    </row>
    <row r="45" spans="1:8" ht="12.75" customHeight="1" x14ac:dyDescent="0.2">
      <c r="A45" s="9">
        <v>88</v>
      </c>
      <c r="B45" s="10" t="s">
        <v>36</v>
      </c>
      <c r="C45" s="11">
        <v>6704</v>
      </c>
      <c r="D45" s="12">
        <v>35746</v>
      </c>
      <c r="E45" s="7">
        <v>210</v>
      </c>
      <c r="F45" s="8">
        <f t="shared" si="2"/>
        <v>126</v>
      </c>
      <c r="H45" s="1"/>
    </row>
    <row r="46" spans="1:8" ht="12.75" customHeight="1" x14ac:dyDescent="0.2">
      <c r="A46" s="9">
        <v>90</v>
      </c>
      <c r="B46" s="10" t="s">
        <v>37</v>
      </c>
      <c r="C46" s="11">
        <v>92826</v>
      </c>
      <c r="D46" s="12">
        <v>35900</v>
      </c>
      <c r="E46" s="7">
        <v>350</v>
      </c>
      <c r="F46" s="8">
        <f t="shared" si="2"/>
        <v>210</v>
      </c>
      <c r="H46" s="1"/>
    </row>
    <row r="47" spans="1:8" ht="12.75" customHeight="1" x14ac:dyDescent="0.2">
      <c r="A47" s="9">
        <v>91</v>
      </c>
      <c r="B47" s="10" t="s">
        <v>38</v>
      </c>
      <c r="C47" s="11">
        <v>162</v>
      </c>
      <c r="D47" s="12">
        <v>35914</v>
      </c>
      <c r="E47" s="7">
        <v>250</v>
      </c>
      <c r="F47" s="8">
        <f t="shared" si="2"/>
        <v>150</v>
      </c>
      <c r="H47" s="1"/>
    </row>
    <row r="48" spans="1:8" ht="12.75" customHeight="1" x14ac:dyDescent="0.2">
      <c r="A48" s="9">
        <v>92</v>
      </c>
      <c r="B48" s="10" t="s">
        <v>39</v>
      </c>
      <c r="C48" s="11">
        <v>162</v>
      </c>
      <c r="D48" s="12">
        <v>35914</v>
      </c>
      <c r="E48" s="7">
        <v>250</v>
      </c>
      <c r="F48" s="8">
        <f t="shared" si="2"/>
        <v>150</v>
      </c>
      <c r="H48" s="1"/>
    </row>
    <row r="49" spans="1:8" ht="12.75" customHeight="1" x14ac:dyDescent="0.2">
      <c r="A49" s="9">
        <v>93</v>
      </c>
      <c r="B49" s="10" t="s">
        <v>40</v>
      </c>
      <c r="C49" s="11">
        <v>162</v>
      </c>
      <c r="D49" s="12">
        <v>35914</v>
      </c>
      <c r="E49" s="7">
        <v>120</v>
      </c>
      <c r="F49" s="8">
        <f t="shared" si="2"/>
        <v>72</v>
      </c>
      <c r="H49" s="1"/>
    </row>
    <row r="50" spans="1:8" ht="12.75" customHeight="1" x14ac:dyDescent="0.2">
      <c r="A50" s="9">
        <v>94</v>
      </c>
      <c r="B50" s="10" t="s">
        <v>41</v>
      </c>
      <c r="C50" s="11">
        <v>1573</v>
      </c>
      <c r="D50" s="12">
        <v>35919</v>
      </c>
      <c r="E50" s="7">
        <v>40</v>
      </c>
      <c r="F50" s="8">
        <f t="shared" si="2"/>
        <v>24</v>
      </c>
      <c r="H50" s="1"/>
    </row>
    <row r="51" spans="1:8" ht="12.75" customHeight="1" x14ac:dyDescent="0.2">
      <c r="A51" s="9">
        <v>95</v>
      </c>
      <c r="B51" s="10" t="s">
        <v>41</v>
      </c>
      <c r="C51" s="11">
        <v>1573</v>
      </c>
      <c r="D51" s="12">
        <v>35919</v>
      </c>
      <c r="E51" s="7">
        <v>40</v>
      </c>
      <c r="F51" s="8">
        <f t="shared" si="2"/>
        <v>24</v>
      </c>
      <c r="H51" s="1"/>
    </row>
    <row r="52" spans="1:8" ht="12.75" customHeight="1" x14ac:dyDescent="0.2">
      <c r="A52" s="9">
        <v>96</v>
      </c>
      <c r="B52" s="10" t="s">
        <v>41</v>
      </c>
      <c r="C52" s="11">
        <v>1573</v>
      </c>
      <c r="D52" s="12">
        <v>35919</v>
      </c>
      <c r="E52" s="7">
        <v>40</v>
      </c>
      <c r="F52" s="8">
        <f t="shared" si="2"/>
        <v>24</v>
      </c>
      <c r="H52" s="1"/>
    </row>
    <row r="53" spans="1:8" ht="12.75" customHeight="1" x14ac:dyDescent="0.2">
      <c r="A53" s="9">
        <v>97</v>
      </c>
      <c r="B53" s="10" t="s">
        <v>41</v>
      </c>
      <c r="C53" s="11">
        <v>1573</v>
      </c>
      <c r="D53" s="12">
        <v>35919</v>
      </c>
      <c r="E53" s="7">
        <v>40</v>
      </c>
      <c r="F53" s="8">
        <f t="shared" si="2"/>
        <v>24</v>
      </c>
      <c r="H53" s="1"/>
    </row>
    <row r="54" spans="1:8" ht="12.75" customHeight="1" x14ac:dyDescent="0.2">
      <c r="A54" s="9">
        <v>98</v>
      </c>
      <c r="B54" s="10" t="s">
        <v>41</v>
      </c>
      <c r="C54" s="11">
        <v>1573</v>
      </c>
      <c r="D54" s="12">
        <v>35919</v>
      </c>
      <c r="E54" s="7">
        <v>40</v>
      </c>
      <c r="F54" s="8">
        <f t="shared" si="2"/>
        <v>24</v>
      </c>
      <c r="H54" s="1"/>
    </row>
    <row r="55" spans="1:8" ht="12.75" customHeight="1" x14ac:dyDescent="0.2">
      <c r="A55" s="9">
        <v>99</v>
      </c>
      <c r="B55" s="10" t="s">
        <v>41</v>
      </c>
      <c r="C55" s="11">
        <v>1573</v>
      </c>
      <c r="D55" s="12">
        <v>35919</v>
      </c>
      <c r="E55" s="7">
        <v>40</v>
      </c>
      <c r="F55" s="8">
        <f t="shared" si="2"/>
        <v>24</v>
      </c>
      <c r="H55" s="1"/>
    </row>
    <row r="56" spans="1:8" ht="12.75" customHeight="1" x14ac:dyDescent="0.2">
      <c r="A56" s="9">
        <v>100</v>
      </c>
      <c r="B56" s="10" t="s">
        <v>41</v>
      </c>
      <c r="C56" s="11">
        <v>1573</v>
      </c>
      <c r="D56" s="12">
        <v>35919</v>
      </c>
      <c r="E56" s="7">
        <v>40</v>
      </c>
      <c r="F56" s="8">
        <f t="shared" si="2"/>
        <v>24</v>
      </c>
      <c r="H56" s="1"/>
    </row>
    <row r="57" spans="1:8" ht="12.75" customHeight="1" x14ac:dyDescent="0.2">
      <c r="A57" s="9">
        <v>101</v>
      </c>
      <c r="B57" s="10" t="s">
        <v>41</v>
      </c>
      <c r="C57" s="11">
        <v>1573</v>
      </c>
      <c r="D57" s="12">
        <v>35919</v>
      </c>
      <c r="E57" s="7">
        <v>40</v>
      </c>
      <c r="F57" s="8">
        <f t="shared" si="2"/>
        <v>24</v>
      </c>
      <c r="H57" s="1"/>
    </row>
    <row r="58" spans="1:8" ht="12.75" customHeight="1" x14ac:dyDescent="0.2">
      <c r="A58" s="9">
        <v>102</v>
      </c>
      <c r="B58" s="10" t="s">
        <v>41</v>
      </c>
      <c r="C58" s="11">
        <v>1573</v>
      </c>
      <c r="D58" s="12">
        <v>35919</v>
      </c>
      <c r="E58" s="7">
        <v>40</v>
      </c>
      <c r="F58" s="8">
        <f t="shared" si="2"/>
        <v>24</v>
      </c>
      <c r="H58" s="1"/>
    </row>
    <row r="59" spans="1:8" ht="12.75" customHeight="1" x14ac:dyDescent="0.2">
      <c r="A59" s="9">
        <v>103</v>
      </c>
      <c r="B59" s="10" t="s">
        <v>41</v>
      </c>
      <c r="C59" s="11">
        <v>1573</v>
      </c>
      <c r="D59" s="12">
        <v>35919</v>
      </c>
      <c r="E59" s="7">
        <v>40</v>
      </c>
      <c r="F59" s="8">
        <f t="shared" si="2"/>
        <v>24</v>
      </c>
      <c r="H59" s="1"/>
    </row>
    <row r="60" spans="1:8" ht="12.75" customHeight="1" x14ac:dyDescent="0.2">
      <c r="A60" s="9">
        <v>104</v>
      </c>
      <c r="B60" s="10" t="s">
        <v>41</v>
      </c>
      <c r="C60" s="11">
        <v>1573</v>
      </c>
      <c r="D60" s="12">
        <v>35919</v>
      </c>
      <c r="E60" s="7">
        <v>40</v>
      </c>
      <c r="F60" s="8">
        <f t="shared" si="2"/>
        <v>24</v>
      </c>
      <c r="H60" s="1"/>
    </row>
    <row r="61" spans="1:8" ht="12.75" customHeight="1" x14ac:dyDescent="0.2">
      <c r="A61" s="9">
        <v>105</v>
      </c>
      <c r="B61" s="10" t="s">
        <v>41</v>
      </c>
      <c r="C61" s="11">
        <v>1573</v>
      </c>
      <c r="D61" s="12">
        <v>35919</v>
      </c>
      <c r="E61" s="7">
        <v>40</v>
      </c>
      <c r="F61" s="8">
        <f t="shared" si="2"/>
        <v>24</v>
      </c>
      <c r="H61" s="1"/>
    </row>
    <row r="62" spans="1:8" ht="12.75" customHeight="1" x14ac:dyDescent="0.2">
      <c r="A62" s="9">
        <v>106</v>
      </c>
      <c r="B62" s="10" t="s">
        <v>41</v>
      </c>
      <c r="C62" s="11">
        <v>1573</v>
      </c>
      <c r="D62" s="12">
        <v>35919</v>
      </c>
      <c r="E62" s="7">
        <v>40</v>
      </c>
      <c r="F62" s="8">
        <f t="shared" si="2"/>
        <v>24</v>
      </c>
      <c r="H62" s="1"/>
    </row>
    <row r="63" spans="1:8" ht="12.75" customHeight="1" x14ac:dyDescent="0.2">
      <c r="A63" s="9">
        <v>107</v>
      </c>
      <c r="B63" s="10" t="s">
        <v>41</v>
      </c>
      <c r="C63" s="11">
        <v>1573</v>
      </c>
      <c r="D63" s="12">
        <v>35919</v>
      </c>
      <c r="E63" s="7">
        <v>40</v>
      </c>
      <c r="F63" s="8">
        <f t="shared" si="2"/>
        <v>24</v>
      </c>
      <c r="H63" s="1"/>
    </row>
    <row r="64" spans="1:8" ht="12.75" customHeight="1" x14ac:dyDescent="0.2">
      <c r="A64" s="9">
        <v>108</v>
      </c>
      <c r="B64" s="10" t="s">
        <v>41</v>
      </c>
      <c r="C64" s="11">
        <v>1573</v>
      </c>
      <c r="D64" s="12">
        <v>35919</v>
      </c>
      <c r="E64" s="7">
        <v>40</v>
      </c>
      <c r="F64" s="8">
        <f t="shared" si="2"/>
        <v>24</v>
      </c>
      <c r="H64" s="1"/>
    </row>
    <row r="65" spans="1:8" ht="12.75" customHeight="1" x14ac:dyDescent="0.2">
      <c r="A65" s="9">
        <v>109</v>
      </c>
      <c r="B65" s="10" t="s">
        <v>41</v>
      </c>
      <c r="C65" s="11">
        <v>1573</v>
      </c>
      <c r="D65" s="12">
        <v>35919</v>
      </c>
      <c r="E65" s="7">
        <v>40</v>
      </c>
      <c r="F65" s="8">
        <f t="shared" si="2"/>
        <v>24</v>
      </c>
      <c r="H65" s="1"/>
    </row>
    <row r="66" spans="1:8" ht="12.75" customHeight="1" x14ac:dyDescent="0.2">
      <c r="A66" s="9">
        <v>110</v>
      </c>
      <c r="B66" s="10" t="s">
        <v>41</v>
      </c>
      <c r="C66" s="11">
        <v>1573</v>
      </c>
      <c r="D66" s="12">
        <v>35919</v>
      </c>
      <c r="E66" s="7">
        <v>40</v>
      </c>
      <c r="F66" s="8">
        <f t="shared" si="2"/>
        <v>24</v>
      </c>
      <c r="H66" s="1"/>
    </row>
    <row r="67" spans="1:8" ht="12.75" customHeight="1" x14ac:dyDescent="0.2">
      <c r="A67" s="9">
        <v>111</v>
      </c>
      <c r="B67" s="10" t="s">
        <v>41</v>
      </c>
      <c r="C67" s="11">
        <v>1573</v>
      </c>
      <c r="D67" s="12">
        <v>35919</v>
      </c>
      <c r="E67" s="7">
        <v>40</v>
      </c>
      <c r="F67" s="8">
        <f t="shared" si="2"/>
        <v>24</v>
      </c>
      <c r="H67" s="1"/>
    </row>
    <row r="68" spans="1:8" ht="12.75" customHeight="1" x14ac:dyDescent="0.2">
      <c r="A68" s="9">
        <v>112</v>
      </c>
      <c r="B68" s="10" t="s">
        <v>41</v>
      </c>
      <c r="C68" s="11">
        <v>1573</v>
      </c>
      <c r="D68" s="12">
        <v>35919</v>
      </c>
      <c r="E68" s="7">
        <v>40</v>
      </c>
      <c r="F68" s="8">
        <f t="shared" si="2"/>
        <v>24</v>
      </c>
      <c r="H68" s="1"/>
    </row>
    <row r="69" spans="1:8" ht="12.75" customHeight="1" x14ac:dyDescent="0.2">
      <c r="A69" s="9">
        <v>113</v>
      </c>
      <c r="B69" s="10" t="s">
        <v>41</v>
      </c>
      <c r="C69" s="11">
        <v>1573</v>
      </c>
      <c r="D69" s="12">
        <v>35919</v>
      </c>
      <c r="E69" s="7">
        <v>40</v>
      </c>
      <c r="F69" s="8">
        <f t="shared" si="2"/>
        <v>24</v>
      </c>
      <c r="H69" s="1"/>
    </row>
    <row r="70" spans="1:8" ht="12.75" customHeight="1" x14ac:dyDescent="0.2">
      <c r="A70" s="9">
        <v>114</v>
      </c>
      <c r="B70" s="10" t="s">
        <v>41</v>
      </c>
      <c r="C70" s="11">
        <v>1573</v>
      </c>
      <c r="D70" s="12">
        <v>35919</v>
      </c>
      <c r="E70" s="7">
        <v>40</v>
      </c>
      <c r="F70" s="8">
        <f t="shared" si="2"/>
        <v>24</v>
      </c>
      <c r="H70" s="1"/>
    </row>
    <row r="71" spans="1:8" ht="12.75" customHeight="1" x14ac:dyDescent="0.2">
      <c r="A71" s="9">
        <v>115</v>
      </c>
      <c r="B71" s="10" t="s">
        <v>41</v>
      </c>
      <c r="C71" s="11">
        <v>1573</v>
      </c>
      <c r="D71" s="12">
        <v>35919</v>
      </c>
      <c r="E71" s="7">
        <v>40</v>
      </c>
      <c r="F71" s="8">
        <f t="shared" si="2"/>
        <v>24</v>
      </c>
      <c r="H71" s="1"/>
    </row>
    <row r="72" spans="1:8" ht="12.75" customHeight="1" x14ac:dyDescent="0.2">
      <c r="A72" s="9">
        <v>116</v>
      </c>
      <c r="B72" s="10" t="s">
        <v>41</v>
      </c>
      <c r="C72" s="11">
        <v>1573</v>
      </c>
      <c r="D72" s="12">
        <v>35919</v>
      </c>
      <c r="E72" s="7">
        <v>40</v>
      </c>
      <c r="F72" s="8">
        <f t="shared" si="2"/>
        <v>24</v>
      </c>
      <c r="H72" s="1"/>
    </row>
    <row r="73" spans="1:8" ht="12.75" customHeight="1" x14ac:dyDescent="0.2">
      <c r="A73" s="9">
        <v>117</v>
      </c>
      <c r="B73" s="10" t="s">
        <v>41</v>
      </c>
      <c r="C73" s="11">
        <v>1573</v>
      </c>
      <c r="D73" s="12">
        <v>35919</v>
      </c>
      <c r="E73" s="7">
        <v>40</v>
      </c>
      <c r="F73" s="8">
        <f t="shared" si="2"/>
        <v>24</v>
      </c>
      <c r="H73" s="1"/>
    </row>
    <row r="74" spans="1:8" ht="12.75" customHeight="1" x14ac:dyDescent="0.2">
      <c r="A74" s="9">
        <v>118</v>
      </c>
      <c r="B74" s="10" t="s">
        <v>41</v>
      </c>
      <c r="C74" s="11">
        <v>1573</v>
      </c>
      <c r="D74" s="12">
        <v>35919</v>
      </c>
      <c r="E74" s="7">
        <v>40</v>
      </c>
      <c r="F74" s="8">
        <f t="shared" si="2"/>
        <v>24</v>
      </c>
      <c r="H74" s="1"/>
    </row>
    <row r="75" spans="1:8" ht="12.75" customHeight="1" x14ac:dyDescent="0.2">
      <c r="A75" s="9">
        <v>119</v>
      </c>
      <c r="B75" s="10" t="s">
        <v>41</v>
      </c>
      <c r="C75" s="11">
        <v>1573</v>
      </c>
      <c r="D75" s="12">
        <v>35919</v>
      </c>
      <c r="E75" s="7">
        <v>40</v>
      </c>
      <c r="F75" s="8">
        <f t="shared" si="2"/>
        <v>24</v>
      </c>
      <c r="H75" s="1"/>
    </row>
    <row r="76" spans="1:8" ht="12.75" customHeight="1" x14ac:dyDescent="0.2">
      <c r="A76" s="9">
        <v>120</v>
      </c>
      <c r="B76" s="10" t="s">
        <v>41</v>
      </c>
      <c r="C76" s="11">
        <v>1573</v>
      </c>
      <c r="D76" s="12">
        <v>35919</v>
      </c>
      <c r="E76" s="7">
        <v>40</v>
      </c>
      <c r="F76" s="8">
        <f t="shared" si="2"/>
        <v>24</v>
      </c>
      <c r="H76" s="1"/>
    </row>
    <row r="77" spans="1:8" ht="12.75" customHeight="1" x14ac:dyDescent="0.2">
      <c r="A77" s="9">
        <v>121</v>
      </c>
      <c r="B77" s="10" t="s">
        <v>41</v>
      </c>
      <c r="C77" s="11">
        <v>1573</v>
      </c>
      <c r="D77" s="12">
        <v>35919</v>
      </c>
      <c r="E77" s="7">
        <v>40</v>
      </c>
      <c r="F77" s="8">
        <f t="shared" si="2"/>
        <v>24</v>
      </c>
      <c r="H77" s="1"/>
    </row>
    <row r="78" spans="1:8" ht="12.75" customHeight="1" x14ac:dyDescent="0.2">
      <c r="A78" s="9">
        <v>122</v>
      </c>
      <c r="B78" s="10" t="s">
        <v>41</v>
      </c>
      <c r="C78" s="11">
        <v>1573</v>
      </c>
      <c r="D78" s="12">
        <v>35919</v>
      </c>
      <c r="E78" s="7">
        <v>40</v>
      </c>
      <c r="F78" s="8">
        <f t="shared" si="2"/>
        <v>24</v>
      </c>
      <c r="H78" s="1"/>
    </row>
    <row r="79" spans="1:8" ht="12.75" customHeight="1" x14ac:dyDescent="0.2">
      <c r="A79" s="9">
        <v>123</v>
      </c>
      <c r="B79" s="10" t="s">
        <v>41</v>
      </c>
      <c r="C79" s="11">
        <v>1573</v>
      </c>
      <c r="D79" s="12">
        <v>35919</v>
      </c>
      <c r="E79" s="7">
        <v>40</v>
      </c>
      <c r="F79" s="8">
        <f t="shared" si="2"/>
        <v>24</v>
      </c>
      <c r="H79" s="1"/>
    </row>
    <row r="80" spans="1:8" ht="12.75" customHeight="1" x14ac:dyDescent="0.2">
      <c r="A80" s="9">
        <v>124</v>
      </c>
      <c r="B80" s="10" t="s">
        <v>41</v>
      </c>
      <c r="C80" s="11">
        <v>1573</v>
      </c>
      <c r="D80" s="12">
        <v>35919</v>
      </c>
      <c r="E80" s="7">
        <v>40</v>
      </c>
      <c r="F80" s="8">
        <f t="shared" si="2"/>
        <v>24</v>
      </c>
      <c r="H80" s="1"/>
    </row>
    <row r="81" spans="1:8" ht="12.75" customHeight="1" x14ac:dyDescent="0.2">
      <c r="A81" s="9">
        <v>125</v>
      </c>
      <c r="B81" s="10" t="s">
        <v>41</v>
      </c>
      <c r="C81" s="11">
        <v>1573</v>
      </c>
      <c r="D81" s="12">
        <v>35919</v>
      </c>
      <c r="E81" s="7">
        <v>40</v>
      </c>
      <c r="F81" s="8">
        <f t="shared" si="2"/>
        <v>24</v>
      </c>
      <c r="H81" s="1"/>
    </row>
    <row r="82" spans="1:8" ht="12.75" customHeight="1" x14ac:dyDescent="0.2">
      <c r="A82" s="9">
        <v>126</v>
      </c>
      <c r="B82" s="10" t="s">
        <v>41</v>
      </c>
      <c r="C82" s="11">
        <v>1573</v>
      </c>
      <c r="D82" s="12">
        <v>35919</v>
      </c>
      <c r="E82" s="7">
        <v>40</v>
      </c>
      <c r="F82" s="8">
        <f t="shared" si="2"/>
        <v>24</v>
      </c>
      <c r="H82" s="1"/>
    </row>
    <row r="83" spans="1:8" ht="12.75" customHeight="1" x14ac:dyDescent="0.2">
      <c r="A83" s="9">
        <v>127</v>
      </c>
      <c r="B83" s="10" t="s">
        <v>41</v>
      </c>
      <c r="C83" s="11">
        <v>1573</v>
      </c>
      <c r="D83" s="12">
        <v>35919</v>
      </c>
      <c r="E83" s="7">
        <v>40</v>
      </c>
      <c r="F83" s="8">
        <f t="shared" si="2"/>
        <v>24</v>
      </c>
      <c r="H83" s="1"/>
    </row>
    <row r="84" spans="1:8" ht="12.75" customHeight="1" x14ac:dyDescent="0.2">
      <c r="A84" s="9">
        <v>128</v>
      </c>
      <c r="B84" s="10" t="s">
        <v>41</v>
      </c>
      <c r="C84" s="11">
        <v>1573</v>
      </c>
      <c r="D84" s="12">
        <v>35919</v>
      </c>
      <c r="E84" s="7">
        <v>40</v>
      </c>
      <c r="F84" s="8">
        <f t="shared" si="2"/>
        <v>24</v>
      </c>
      <c r="H84" s="1"/>
    </row>
    <row r="85" spans="1:8" ht="12.75" customHeight="1" x14ac:dyDescent="0.2">
      <c r="A85" s="9">
        <v>131</v>
      </c>
      <c r="B85" s="10" t="s">
        <v>41</v>
      </c>
      <c r="C85" s="11">
        <v>1602</v>
      </c>
      <c r="D85" s="12">
        <v>39583</v>
      </c>
      <c r="E85" s="7">
        <v>239</v>
      </c>
      <c r="F85" s="8">
        <f t="shared" si="2"/>
        <v>143.4</v>
      </c>
      <c r="H85" s="1"/>
    </row>
    <row r="86" spans="1:8" ht="12.75" customHeight="1" x14ac:dyDescent="0.2">
      <c r="A86" s="9">
        <v>132</v>
      </c>
      <c r="B86" s="10" t="s">
        <v>42</v>
      </c>
      <c r="C86" s="11">
        <v>3106</v>
      </c>
      <c r="D86" s="12">
        <v>35955</v>
      </c>
      <c r="E86" s="7">
        <v>337</v>
      </c>
      <c r="F86" s="8">
        <f t="shared" si="2"/>
        <v>202.2</v>
      </c>
      <c r="H86" s="1"/>
    </row>
    <row r="87" spans="1:8" ht="12.75" customHeight="1" x14ac:dyDescent="0.2">
      <c r="A87" s="9">
        <v>133</v>
      </c>
      <c r="B87" s="10" t="s">
        <v>43</v>
      </c>
      <c r="C87" s="11">
        <v>3106</v>
      </c>
      <c r="D87" s="12">
        <v>35955</v>
      </c>
      <c r="E87" s="7">
        <v>337</v>
      </c>
      <c r="F87" s="8">
        <f t="shared" si="2"/>
        <v>202.2</v>
      </c>
      <c r="H87" s="1"/>
    </row>
    <row r="88" spans="1:8" ht="12.75" customHeight="1" x14ac:dyDescent="0.2">
      <c r="A88" s="9">
        <v>135</v>
      </c>
      <c r="B88" s="10" t="s">
        <v>44</v>
      </c>
      <c r="C88" s="11">
        <v>54200</v>
      </c>
      <c r="D88" s="12">
        <v>36027</v>
      </c>
      <c r="E88" s="7">
        <v>84.3</v>
      </c>
      <c r="F88" s="8">
        <f t="shared" si="2"/>
        <v>50.58</v>
      </c>
      <c r="H88" s="1"/>
    </row>
    <row r="89" spans="1:8" ht="12.75" customHeight="1" x14ac:dyDescent="0.2">
      <c r="A89" s="9">
        <v>141</v>
      </c>
      <c r="B89" s="10" t="s">
        <v>45</v>
      </c>
      <c r="C89" s="11">
        <v>723</v>
      </c>
      <c r="D89" s="12">
        <v>36391</v>
      </c>
      <c r="E89" s="7">
        <v>30</v>
      </c>
      <c r="F89" s="8">
        <f t="shared" si="2"/>
        <v>18</v>
      </c>
      <c r="H89" s="1"/>
    </row>
    <row r="90" spans="1:8" ht="12.75" customHeight="1" x14ac:dyDescent="0.2">
      <c r="A90" s="9">
        <v>148</v>
      </c>
      <c r="B90" s="10" t="s">
        <v>46</v>
      </c>
      <c r="C90" s="11">
        <v>7505</v>
      </c>
      <c r="D90" s="12">
        <v>36747</v>
      </c>
      <c r="E90" s="7">
        <v>1099.53</v>
      </c>
      <c r="F90" s="8">
        <f t="shared" si="2"/>
        <v>659.71799999999996</v>
      </c>
      <c r="H90" s="1"/>
    </row>
    <row r="91" spans="1:8" ht="12.75" customHeight="1" x14ac:dyDescent="0.2">
      <c r="A91" s="9">
        <v>149</v>
      </c>
      <c r="B91" s="10" t="s">
        <v>47</v>
      </c>
      <c r="C91" s="11">
        <v>16785</v>
      </c>
      <c r="D91" s="12">
        <v>36755</v>
      </c>
      <c r="E91" s="7">
        <v>46</v>
      </c>
      <c r="F91" s="8">
        <f t="shared" si="2"/>
        <v>27.599999999999998</v>
      </c>
      <c r="H91" s="1"/>
    </row>
    <row r="92" spans="1:8" ht="12.75" customHeight="1" x14ac:dyDescent="0.2">
      <c r="A92" s="9">
        <v>154</v>
      </c>
      <c r="B92" s="10" t="s">
        <v>48</v>
      </c>
      <c r="C92" s="11">
        <v>49340</v>
      </c>
      <c r="D92" s="12">
        <v>36888</v>
      </c>
      <c r="E92" s="7">
        <v>449</v>
      </c>
      <c r="F92" s="8">
        <f t="shared" si="2"/>
        <v>269.39999999999998</v>
      </c>
      <c r="H92" s="1"/>
    </row>
    <row r="93" spans="1:8" ht="12.75" customHeight="1" x14ac:dyDescent="0.2">
      <c r="A93" s="9">
        <v>155</v>
      </c>
      <c r="B93" s="10" t="s">
        <v>49</v>
      </c>
      <c r="C93" s="11">
        <v>0</v>
      </c>
      <c r="D93" s="12">
        <v>36983</v>
      </c>
      <c r="E93" s="7">
        <v>615</v>
      </c>
      <c r="F93" s="8">
        <f t="shared" si="2"/>
        <v>369</v>
      </c>
      <c r="H93" s="1"/>
    </row>
    <row r="94" spans="1:8" ht="12.75" customHeight="1" x14ac:dyDescent="0.2">
      <c r="A94" s="9">
        <v>157</v>
      </c>
      <c r="B94" s="10" t="s">
        <v>46</v>
      </c>
      <c r="C94" s="11">
        <v>19290</v>
      </c>
      <c r="D94" s="12">
        <v>37041</v>
      </c>
      <c r="E94" s="7">
        <v>39</v>
      </c>
      <c r="F94" s="8">
        <f t="shared" si="2"/>
        <v>23.4</v>
      </c>
      <c r="H94" s="1"/>
    </row>
    <row r="95" spans="1:8" ht="12.75" customHeight="1" x14ac:dyDescent="0.2">
      <c r="A95" s="9">
        <v>158</v>
      </c>
      <c r="B95" s="10" t="s">
        <v>46</v>
      </c>
      <c r="C95" s="11">
        <v>19292</v>
      </c>
      <c r="D95" s="12">
        <v>37041</v>
      </c>
      <c r="E95" s="7">
        <v>39</v>
      </c>
      <c r="F95" s="8">
        <f t="shared" si="2"/>
        <v>23.4</v>
      </c>
      <c r="H95" s="1"/>
    </row>
    <row r="96" spans="1:8" ht="12.75" customHeight="1" x14ac:dyDescent="0.2">
      <c r="A96" s="9">
        <v>159</v>
      </c>
      <c r="B96" s="10" t="s">
        <v>16</v>
      </c>
      <c r="C96" s="11">
        <v>19292</v>
      </c>
      <c r="D96" s="12">
        <v>37041</v>
      </c>
      <c r="E96" s="7">
        <v>32</v>
      </c>
      <c r="F96" s="8">
        <f t="shared" si="2"/>
        <v>19.2</v>
      </c>
      <c r="H96" s="1"/>
    </row>
    <row r="97" spans="1:8" ht="12.75" customHeight="1" x14ac:dyDescent="0.2">
      <c r="A97" s="9">
        <v>160</v>
      </c>
      <c r="B97" s="10" t="s">
        <v>16</v>
      </c>
      <c r="C97" s="11">
        <v>1922</v>
      </c>
      <c r="D97" s="12">
        <v>37041</v>
      </c>
      <c r="E97" s="7">
        <v>32</v>
      </c>
      <c r="F97" s="8">
        <f t="shared" si="2"/>
        <v>19.2</v>
      </c>
      <c r="H97" s="1"/>
    </row>
    <row r="98" spans="1:8" ht="12.75" customHeight="1" x14ac:dyDescent="0.2">
      <c r="A98" s="9">
        <v>161</v>
      </c>
      <c r="B98" s="10" t="s">
        <v>50</v>
      </c>
      <c r="C98" s="11">
        <v>19292</v>
      </c>
      <c r="D98" s="12">
        <v>37041</v>
      </c>
      <c r="E98" s="7">
        <v>32</v>
      </c>
      <c r="F98" s="8">
        <f t="shared" si="2"/>
        <v>19.2</v>
      </c>
      <c r="H98" s="1"/>
    </row>
    <row r="99" spans="1:8" ht="12.75" customHeight="1" x14ac:dyDescent="0.2">
      <c r="A99" s="9">
        <v>162</v>
      </c>
      <c r="B99" s="10" t="s">
        <v>51</v>
      </c>
      <c r="C99" s="11">
        <v>51044</v>
      </c>
      <c r="D99" s="12">
        <v>37239</v>
      </c>
      <c r="E99" s="7">
        <v>199.9</v>
      </c>
      <c r="F99" s="8">
        <f t="shared" si="2"/>
        <v>119.94</v>
      </c>
      <c r="H99" s="1"/>
    </row>
    <row r="100" spans="1:8" ht="12.75" customHeight="1" x14ac:dyDescent="0.2">
      <c r="A100" s="9">
        <v>163</v>
      </c>
      <c r="B100" s="10" t="s">
        <v>52</v>
      </c>
      <c r="C100" s="11">
        <v>1006</v>
      </c>
      <c r="D100" s="12">
        <v>36620</v>
      </c>
      <c r="E100" s="7">
        <v>792.9</v>
      </c>
      <c r="F100" s="8">
        <f t="shared" si="2"/>
        <v>475.73999999999995</v>
      </c>
      <c r="H100" s="1"/>
    </row>
    <row r="101" spans="1:8" ht="12.75" customHeight="1" x14ac:dyDescent="0.2">
      <c r="A101" s="9">
        <v>164</v>
      </c>
      <c r="B101" s="10" t="s">
        <v>53</v>
      </c>
      <c r="C101" s="11">
        <v>60</v>
      </c>
      <c r="D101" s="12">
        <v>37274</v>
      </c>
      <c r="E101" s="7">
        <v>600</v>
      </c>
      <c r="F101" s="8">
        <f t="shared" si="2"/>
        <v>360</v>
      </c>
      <c r="H101" s="1"/>
    </row>
    <row r="102" spans="1:8" ht="12.75" customHeight="1" x14ac:dyDescent="0.2">
      <c r="A102" s="9">
        <v>165</v>
      </c>
      <c r="B102" s="10" t="s">
        <v>53</v>
      </c>
      <c r="C102" s="11">
        <v>60</v>
      </c>
      <c r="D102" s="12">
        <v>37274</v>
      </c>
      <c r="E102" s="7">
        <v>600</v>
      </c>
      <c r="F102" s="8">
        <f t="shared" si="2"/>
        <v>360</v>
      </c>
      <c r="H102" s="1"/>
    </row>
    <row r="103" spans="1:8" ht="12.75" customHeight="1" x14ac:dyDescent="0.2">
      <c r="A103" s="9">
        <v>167</v>
      </c>
      <c r="B103" s="10" t="s">
        <v>54</v>
      </c>
      <c r="C103" s="11">
        <v>51020</v>
      </c>
      <c r="D103" s="12">
        <v>37422</v>
      </c>
      <c r="E103" s="7">
        <v>169</v>
      </c>
      <c r="F103" s="8">
        <f t="shared" si="2"/>
        <v>101.39999999999999</v>
      </c>
      <c r="H103" s="1"/>
    </row>
    <row r="104" spans="1:8" ht="12.75" customHeight="1" x14ac:dyDescent="0.2">
      <c r="A104" s="9">
        <v>168</v>
      </c>
      <c r="B104" s="10" t="s">
        <v>55</v>
      </c>
      <c r="C104" s="11">
        <v>43831</v>
      </c>
      <c r="D104" s="12">
        <v>37454</v>
      </c>
      <c r="E104" s="7">
        <v>2332.0300000000002</v>
      </c>
      <c r="F104" s="8">
        <f t="shared" si="2"/>
        <v>1399.2180000000001</v>
      </c>
      <c r="H104" s="1"/>
    </row>
    <row r="105" spans="1:8" ht="12.75" customHeight="1" x14ac:dyDescent="0.2">
      <c r="A105" s="9">
        <v>169</v>
      </c>
      <c r="B105" s="10" t="s">
        <v>56</v>
      </c>
      <c r="C105" s="11">
        <v>13654</v>
      </c>
      <c r="D105" s="12">
        <v>37452</v>
      </c>
      <c r="E105" s="7">
        <v>409</v>
      </c>
      <c r="F105" s="8">
        <f t="shared" si="2"/>
        <v>245.39999999999998</v>
      </c>
      <c r="H105" s="1"/>
    </row>
    <row r="106" spans="1:8" ht="12.75" customHeight="1" x14ac:dyDescent="0.2">
      <c r="A106" s="9">
        <v>170</v>
      </c>
      <c r="B106" s="10" t="s">
        <v>56</v>
      </c>
      <c r="C106" s="11">
        <v>13654</v>
      </c>
      <c r="D106" s="12">
        <v>37361</v>
      </c>
      <c r="E106" s="7">
        <v>409</v>
      </c>
      <c r="F106" s="8">
        <f t="shared" si="2"/>
        <v>245.39999999999998</v>
      </c>
      <c r="H106" s="1"/>
    </row>
    <row r="107" spans="1:8" ht="12.75" customHeight="1" x14ac:dyDescent="0.2">
      <c r="A107" s="9">
        <v>171</v>
      </c>
      <c r="B107" s="10" t="s">
        <v>57</v>
      </c>
      <c r="C107" s="11">
        <v>366</v>
      </c>
      <c r="D107" s="12">
        <v>37505</v>
      </c>
      <c r="E107" s="7">
        <v>370</v>
      </c>
      <c r="F107" s="8">
        <f t="shared" si="2"/>
        <v>222</v>
      </c>
      <c r="H107" s="1"/>
    </row>
    <row r="108" spans="1:8" ht="12.75" customHeight="1" x14ac:dyDescent="0.2">
      <c r="A108" s="9">
        <v>173</v>
      </c>
      <c r="B108" s="10" t="s">
        <v>58</v>
      </c>
      <c r="C108" s="11">
        <v>8109</v>
      </c>
      <c r="D108" s="12">
        <v>37921</v>
      </c>
      <c r="E108" s="7">
        <v>1298</v>
      </c>
      <c r="F108" s="8">
        <f t="shared" si="2"/>
        <v>778.8</v>
      </c>
      <c r="H108" s="1"/>
    </row>
    <row r="109" spans="1:8" ht="12.75" customHeight="1" x14ac:dyDescent="0.2">
      <c r="A109" s="9">
        <v>175</v>
      </c>
      <c r="B109" s="10" t="s">
        <v>59</v>
      </c>
      <c r="C109" s="11">
        <v>337</v>
      </c>
      <c r="D109" s="12">
        <v>38169</v>
      </c>
      <c r="E109" s="7">
        <v>680</v>
      </c>
      <c r="F109" s="8">
        <f t="shared" si="2"/>
        <v>408</v>
      </c>
      <c r="H109" s="1"/>
    </row>
    <row r="110" spans="1:8" ht="12.75" customHeight="1" x14ac:dyDescent="0.2">
      <c r="A110" s="9">
        <v>176</v>
      </c>
      <c r="B110" s="10" t="s">
        <v>60</v>
      </c>
      <c r="C110" s="11">
        <v>264</v>
      </c>
      <c r="D110" s="12">
        <v>38513</v>
      </c>
      <c r="E110" s="7">
        <v>1899</v>
      </c>
      <c r="F110" s="8">
        <f t="shared" si="2"/>
        <v>1139.3999999999999</v>
      </c>
      <c r="H110" s="1"/>
    </row>
    <row r="111" spans="1:8" ht="12.75" customHeight="1" x14ac:dyDescent="0.2">
      <c r="A111" s="9">
        <v>179</v>
      </c>
      <c r="B111" s="10" t="s">
        <v>61</v>
      </c>
      <c r="C111" s="11">
        <v>1402</v>
      </c>
      <c r="D111" s="12">
        <v>38761</v>
      </c>
      <c r="E111" s="7">
        <v>1950</v>
      </c>
      <c r="F111" s="8">
        <f t="shared" ref="F111:F114" si="3">E111*50%</f>
        <v>975</v>
      </c>
      <c r="H111" s="1"/>
    </row>
    <row r="112" spans="1:8" ht="12.75" customHeight="1" x14ac:dyDescent="0.2">
      <c r="A112" s="9">
        <v>180</v>
      </c>
      <c r="B112" s="10" t="s">
        <v>62</v>
      </c>
      <c r="C112" s="11">
        <v>3903</v>
      </c>
      <c r="D112" s="12">
        <v>38784</v>
      </c>
      <c r="E112" s="7">
        <v>137</v>
      </c>
      <c r="F112" s="8">
        <f t="shared" si="3"/>
        <v>68.5</v>
      </c>
      <c r="H112" s="1"/>
    </row>
    <row r="113" spans="1:8" ht="12.75" customHeight="1" x14ac:dyDescent="0.2">
      <c r="A113" s="9">
        <v>181</v>
      </c>
      <c r="B113" s="10" t="s">
        <v>62</v>
      </c>
      <c r="C113" s="11">
        <v>3903</v>
      </c>
      <c r="D113" s="12">
        <v>38784</v>
      </c>
      <c r="E113" s="7">
        <v>137</v>
      </c>
      <c r="F113" s="8">
        <f t="shared" si="3"/>
        <v>68.5</v>
      </c>
      <c r="H113" s="1"/>
    </row>
    <row r="114" spans="1:8" ht="12.75" customHeight="1" x14ac:dyDescent="0.2">
      <c r="A114" s="9">
        <v>182</v>
      </c>
      <c r="B114" s="10" t="s">
        <v>63</v>
      </c>
      <c r="C114" s="11">
        <v>3539</v>
      </c>
      <c r="D114" s="12">
        <v>38817</v>
      </c>
      <c r="E114" s="7">
        <v>423</v>
      </c>
      <c r="F114" s="8">
        <f t="shared" si="3"/>
        <v>211.5</v>
      </c>
      <c r="H114" s="1"/>
    </row>
    <row r="115" spans="1:8" ht="12.75" customHeight="1" x14ac:dyDescent="0.2">
      <c r="A115" s="9">
        <v>183</v>
      </c>
      <c r="B115" s="10" t="s">
        <v>64</v>
      </c>
      <c r="C115" s="11">
        <v>975</v>
      </c>
      <c r="D115" s="12">
        <v>38911</v>
      </c>
      <c r="E115" s="7">
        <v>1380</v>
      </c>
      <c r="F115" s="8">
        <f>E115*65%</f>
        <v>897</v>
      </c>
      <c r="H115" s="1"/>
    </row>
    <row r="116" spans="1:8" ht="12.75" customHeight="1" x14ac:dyDescent="0.2">
      <c r="A116" s="9">
        <v>184</v>
      </c>
      <c r="B116" s="10" t="s">
        <v>65</v>
      </c>
      <c r="C116" s="11">
        <v>1342</v>
      </c>
      <c r="D116" s="12">
        <v>38911</v>
      </c>
      <c r="E116" s="7">
        <v>544</v>
      </c>
      <c r="F116" s="8">
        <f t="shared" ref="F116:F121" si="4">E116*50%</f>
        <v>272</v>
      </c>
      <c r="H116" s="1"/>
    </row>
    <row r="117" spans="1:8" ht="12.75" customHeight="1" x14ac:dyDescent="0.2">
      <c r="A117" s="9">
        <v>186</v>
      </c>
      <c r="B117" s="10" t="s">
        <v>65</v>
      </c>
      <c r="C117" s="11">
        <v>1342</v>
      </c>
      <c r="D117" s="12">
        <v>38911</v>
      </c>
      <c r="E117" s="7">
        <v>544</v>
      </c>
      <c r="F117" s="8">
        <f t="shared" si="4"/>
        <v>272</v>
      </c>
      <c r="H117" s="1"/>
    </row>
    <row r="118" spans="1:8" ht="12.75" customHeight="1" x14ac:dyDescent="0.2">
      <c r="A118" s="9">
        <v>187</v>
      </c>
      <c r="B118" s="10" t="s">
        <v>65</v>
      </c>
      <c r="C118" s="11">
        <v>1342</v>
      </c>
      <c r="D118" s="12">
        <v>38911</v>
      </c>
      <c r="E118" s="7">
        <v>544</v>
      </c>
      <c r="F118" s="8">
        <f t="shared" si="4"/>
        <v>272</v>
      </c>
      <c r="H118" s="1"/>
    </row>
    <row r="119" spans="1:8" ht="12.75" customHeight="1" x14ac:dyDescent="0.2">
      <c r="A119" s="9">
        <v>191</v>
      </c>
      <c r="B119" s="10" t="s">
        <v>65</v>
      </c>
      <c r="C119" s="11">
        <v>1342</v>
      </c>
      <c r="D119" s="12">
        <v>38911</v>
      </c>
      <c r="E119" s="7">
        <v>544</v>
      </c>
      <c r="F119" s="8">
        <f t="shared" si="4"/>
        <v>272</v>
      </c>
      <c r="H119" s="1"/>
    </row>
    <row r="120" spans="1:8" ht="12.75" customHeight="1" x14ac:dyDescent="0.2">
      <c r="A120" s="9">
        <v>193</v>
      </c>
      <c r="B120" s="10" t="s">
        <v>66</v>
      </c>
      <c r="C120" s="11">
        <v>490</v>
      </c>
      <c r="D120" s="12">
        <v>38932</v>
      </c>
      <c r="E120" s="7">
        <v>511</v>
      </c>
      <c r="F120" s="8">
        <f t="shared" si="4"/>
        <v>255.5</v>
      </c>
      <c r="H120" s="1"/>
    </row>
    <row r="121" spans="1:8" ht="12.75" customHeight="1" x14ac:dyDescent="0.2">
      <c r="A121" s="9">
        <v>195</v>
      </c>
      <c r="B121" s="10" t="s">
        <v>67</v>
      </c>
      <c r="C121" s="11">
        <v>9125</v>
      </c>
      <c r="D121" s="12">
        <v>39013</v>
      </c>
      <c r="E121" s="7">
        <v>59.99</v>
      </c>
      <c r="F121" s="8">
        <f t="shared" si="4"/>
        <v>29.995000000000001</v>
      </c>
      <c r="H121" s="1"/>
    </row>
    <row r="122" spans="1:8" ht="12.75" customHeight="1" x14ac:dyDescent="0.2">
      <c r="A122" s="9">
        <v>196</v>
      </c>
      <c r="B122" s="10" t="s">
        <v>68</v>
      </c>
      <c r="C122" s="11">
        <v>11166</v>
      </c>
      <c r="D122" s="12">
        <v>39016</v>
      </c>
      <c r="E122" s="7">
        <v>22000</v>
      </c>
      <c r="F122" s="8">
        <f>E122*75%</f>
        <v>16500</v>
      </c>
      <c r="H122" s="1"/>
    </row>
    <row r="123" spans="1:8" ht="12.75" customHeight="1" x14ac:dyDescent="0.2">
      <c r="A123" s="9">
        <v>197</v>
      </c>
      <c r="B123" s="10" t="s">
        <v>69</v>
      </c>
      <c r="C123" s="11">
        <v>38698</v>
      </c>
      <c r="D123" s="12">
        <v>38979</v>
      </c>
      <c r="E123" s="7">
        <v>1967.7</v>
      </c>
      <c r="F123" s="8">
        <f t="shared" ref="F123:F125" si="5">E123*60%</f>
        <v>1180.6199999999999</v>
      </c>
      <c r="H123" s="1"/>
    </row>
    <row r="124" spans="1:8" ht="12.75" customHeight="1" x14ac:dyDescent="0.2">
      <c r="A124" s="9">
        <v>198</v>
      </c>
      <c r="B124" s="10" t="s">
        <v>70</v>
      </c>
      <c r="C124" s="11">
        <v>2407</v>
      </c>
      <c r="D124" s="12">
        <v>39204</v>
      </c>
      <c r="E124" s="7">
        <v>1400</v>
      </c>
      <c r="F124" s="8">
        <f t="shared" si="5"/>
        <v>840</v>
      </c>
      <c r="H124" s="1"/>
    </row>
    <row r="125" spans="1:8" ht="12.75" customHeight="1" x14ac:dyDescent="0.2">
      <c r="A125" s="9">
        <v>199</v>
      </c>
      <c r="B125" s="10" t="s">
        <v>71</v>
      </c>
      <c r="C125" s="11">
        <v>3502</v>
      </c>
      <c r="D125" s="12">
        <v>38947</v>
      </c>
      <c r="E125" s="7">
        <v>2800</v>
      </c>
      <c r="F125" s="8">
        <f t="shared" si="5"/>
        <v>1680</v>
      </c>
      <c r="H125" s="1"/>
    </row>
    <row r="126" spans="1:8" ht="12.75" customHeight="1" x14ac:dyDescent="0.2">
      <c r="A126" s="9"/>
      <c r="B126" s="10"/>
      <c r="C126" s="11"/>
      <c r="D126" s="12"/>
      <c r="E126" s="7"/>
      <c r="F126" s="8"/>
      <c r="H126" s="1"/>
    </row>
    <row r="127" spans="1:8" ht="12.75" customHeight="1" x14ac:dyDescent="0.2">
      <c r="A127" s="9">
        <v>202</v>
      </c>
      <c r="B127" s="10" t="s">
        <v>72</v>
      </c>
      <c r="C127" s="11">
        <v>5631</v>
      </c>
      <c r="D127" s="12">
        <v>39239</v>
      </c>
      <c r="E127" s="7">
        <v>315</v>
      </c>
      <c r="F127" s="8">
        <f t="shared" ref="F127:F198" si="6">E127*60%</f>
        <v>189</v>
      </c>
      <c r="H127" s="1"/>
    </row>
    <row r="128" spans="1:8" ht="12.75" customHeight="1" x14ac:dyDescent="0.2">
      <c r="A128" s="9">
        <v>203</v>
      </c>
      <c r="B128" s="10" t="s">
        <v>71</v>
      </c>
      <c r="C128" s="11">
        <v>3502</v>
      </c>
      <c r="D128" s="12">
        <v>38947</v>
      </c>
      <c r="E128" s="7">
        <v>2800</v>
      </c>
      <c r="F128" s="8">
        <f t="shared" si="6"/>
        <v>1680</v>
      </c>
      <c r="H128" s="1"/>
    </row>
    <row r="129" spans="1:8" ht="12.75" customHeight="1" x14ac:dyDescent="0.2">
      <c r="A129" s="9">
        <v>204</v>
      </c>
      <c r="B129" s="10" t="s">
        <v>73</v>
      </c>
      <c r="C129" s="11">
        <v>98</v>
      </c>
      <c r="D129" s="12">
        <v>39280</v>
      </c>
      <c r="E129" s="7">
        <v>1390</v>
      </c>
      <c r="F129" s="8">
        <f t="shared" si="6"/>
        <v>834</v>
      </c>
      <c r="H129" s="1"/>
    </row>
    <row r="130" spans="1:8" ht="12.75" customHeight="1" x14ac:dyDescent="0.2">
      <c r="A130" s="9">
        <v>206</v>
      </c>
      <c r="B130" s="10" t="s">
        <v>74</v>
      </c>
      <c r="C130" s="11">
        <v>73541</v>
      </c>
      <c r="D130" s="12">
        <v>39344</v>
      </c>
      <c r="E130" s="7">
        <v>698</v>
      </c>
      <c r="F130" s="8">
        <f t="shared" si="6"/>
        <v>418.8</v>
      </c>
      <c r="H130" s="1"/>
    </row>
    <row r="131" spans="1:8" ht="12.75" customHeight="1" x14ac:dyDescent="0.2">
      <c r="A131" s="9">
        <v>217</v>
      </c>
      <c r="B131" s="10" t="s">
        <v>75</v>
      </c>
      <c r="C131" s="11">
        <v>74157</v>
      </c>
      <c r="D131" s="12">
        <v>38926</v>
      </c>
      <c r="E131" s="7">
        <v>705.49</v>
      </c>
      <c r="F131" s="8">
        <f t="shared" si="6"/>
        <v>423.29399999999998</v>
      </c>
      <c r="H131" s="1"/>
    </row>
    <row r="132" spans="1:8" ht="12.75" customHeight="1" x14ac:dyDescent="0.2">
      <c r="A132" s="9">
        <v>218</v>
      </c>
      <c r="B132" s="10" t="s">
        <v>76</v>
      </c>
      <c r="C132" s="11">
        <v>20760</v>
      </c>
      <c r="D132" s="12">
        <v>39371</v>
      </c>
      <c r="E132" s="7">
        <v>34.9</v>
      </c>
      <c r="F132" s="8">
        <f t="shared" si="6"/>
        <v>20.939999999999998</v>
      </c>
      <c r="H132" s="1"/>
    </row>
    <row r="133" spans="1:8" ht="12.75" customHeight="1" x14ac:dyDescent="0.2">
      <c r="A133" s="9">
        <v>219</v>
      </c>
      <c r="B133" s="10" t="s">
        <v>75</v>
      </c>
      <c r="C133" s="11">
        <v>74157</v>
      </c>
      <c r="D133" s="12">
        <v>38926</v>
      </c>
      <c r="E133" s="7">
        <v>705.49</v>
      </c>
      <c r="F133" s="8">
        <f t="shared" si="6"/>
        <v>423.29399999999998</v>
      </c>
      <c r="H133" s="1"/>
    </row>
    <row r="134" spans="1:8" ht="12.75" customHeight="1" x14ac:dyDescent="0.2">
      <c r="A134" s="9">
        <v>222</v>
      </c>
      <c r="B134" s="10" t="s">
        <v>77</v>
      </c>
      <c r="C134" s="11">
        <v>713</v>
      </c>
      <c r="D134" s="12">
        <v>39391</v>
      </c>
      <c r="E134" s="7">
        <v>2049</v>
      </c>
      <c r="F134" s="8">
        <f t="shared" si="6"/>
        <v>1229.3999999999999</v>
      </c>
      <c r="H134" s="1"/>
    </row>
    <row r="135" spans="1:8" ht="12.75" customHeight="1" x14ac:dyDescent="0.2">
      <c r="A135" s="9">
        <v>224</v>
      </c>
      <c r="B135" s="10" t="s">
        <v>78</v>
      </c>
      <c r="C135" s="11">
        <v>50971</v>
      </c>
      <c r="D135" s="12">
        <v>39443</v>
      </c>
      <c r="E135" s="7">
        <v>1506.33</v>
      </c>
      <c r="F135" s="8">
        <f t="shared" si="6"/>
        <v>903.79799999999989</v>
      </c>
      <c r="H135" s="1"/>
    </row>
    <row r="136" spans="1:8" ht="12.75" customHeight="1" x14ac:dyDescent="0.2">
      <c r="A136" s="9">
        <v>226</v>
      </c>
      <c r="B136" s="10" t="s">
        <v>79</v>
      </c>
      <c r="C136" s="11">
        <v>50971</v>
      </c>
      <c r="D136" s="12">
        <v>39443</v>
      </c>
      <c r="E136" s="7">
        <v>2435.67</v>
      </c>
      <c r="F136" s="8">
        <f t="shared" si="6"/>
        <v>1461.402</v>
      </c>
      <c r="H136" s="1"/>
    </row>
    <row r="137" spans="1:8" ht="12.75" customHeight="1" x14ac:dyDescent="0.2">
      <c r="A137" s="9">
        <v>228</v>
      </c>
      <c r="B137" s="13" t="s">
        <v>80</v>
      </c>
      <c r="C137" s="11">
        <v>4</v>
      </c>
      <c r="D137" s="12">
        <v>39616</v>
      </c>
      <c r="E137" s="7">
        <v>1800</v>
      </c>
      <c r="F137" s="8">
        <f t="shared" si="6"/>
        <v>1080</v>
      </c>
      <c r="H137" s="1"/>
    </row>
    <row r="138" spans="1:8" ht="12.75" customHeight="1" x14ac:dyDescent="0.2">
      <c r="A138" s="9">
        <v>229</v>
      </c>
      <c r="B138" s="10" t="s">
        <v>75</v>
      </c>
      <c r="C138" s="11">
        <v>74157</v>
      </c>
      <c r="D138" s="12">
        <v>38926</v>
      </c>
      <c r="E138" s="7">
        <v>705.49</v>
      </c>
      <c r="F138" s="8">
        <f t="shared" si="6"/>
        <v>423.29399999999998</v>
      </c>
      <c r="H138" s="1"/>
    </row>
    <row r="139" spans="1:8" ht="12.75" customHeight="1" x14ac:dyDescent="0.2">
      <c r="A139" s="9">
        <v>230</v>
      </c>
      <c r="B139" s="13" t="s">
        <v>80</v>
      </c>
      <c r="C139" s="11">
        <v>4</v>
      </c>
      <c r="D139" s="12">
        <v>39616</v>
      </c>
      <c r="E139" s="7">
        <v>1800</v>
      </c>
      <c r="F139" s="8">
        <f t="shared" si="6"/>
        <v>1080</v>
      </c>
      <c r="H139" s="1"/>
    </row>
    <row r="140" spans="1:8" ht="12.75" customHeight="1" x14ac:dyDescent="0.2">
      <c r="A140" s="9">
        <v>231</v>
      </c>
      <c r="B140" s="10" t="s">
        <v>75</v>
      </c>
      <c r="C140" s="11">
        <v>74157</v>
      </c>
      <c r="D140" s="12">
        <v>38926</v>
      </c>
      <c r="E140" s="7">
        <v>705.49</v>
      </c>
      <c r="F140" s="8">
        <f t="shared" si="6"/>
        <v>423.29399999999998</v>
      </c>
      <c r="H140" s="1"/>
    </row>
    <row r="141" spans="1:8" ht="12.75" customHeight="1" x14ac:dyDescent="0.2">
      <c r="A141" s="9">
        <v>232</v>
      </c>
      <c r="B141" s="13" t="s">
        <v>80</v>
      </c>
      <c r="C141" s="11">
        <v>4</v>
      </c>
      <c r="D141" s="12">
        <v>39616</v>
      </c>
      <c r="E141" s="7">
        <v>1800</v>
      </c>
      <c r="F141" s="8">
        <f t="shared" si="6"/>
        <v>1080</v>
      </c>
      <c r="H141" s="1"/>
    </row>
    <row r="142" spans="1:8" ht="12.75" customHeight="1" x14ac:dyDescent="0.2">
      <c r="A142" s="9">
        <v>233</v>
      </c>
      <c r="B142" s="10" t="s">
        <v>81</v>
      </c>
      <c r="C142" s="11">
        <v>123987</v>
      </c>
      <c r="D142" s="12">
        <v>40066</v>
      </c>
      <c r="E142" s="7">
        <v>459.9</v>
      </c>
      <c r="F142" s="8">
        <f t="shared" si="6"/>
        <v>275.94</v>
      </c>
      <c r="H142" s="1"/>
    </row>
    <row r="143" spans="1:8" ht="12.75" customHeight="1" x14ac:dyDescent="0.2">
      <c r="A143" s="9">
        <v>234</v>
      </c>
      <c r="B143" s="13" t="s">
        <v>80</v>
      </c>
      <c r="C143" s="11">
        <v>4</v>
      </c>
      <c r="D143" s="12">
        <v>39616</v>
      </c>
      <c r="E143" s="7">
        <v>1800</v>
      </c>
      <c r="F143" s="8">
        <f t="shared" si="6"/>
        <v>1080</v>
      </c>
      <c r="H143" s="1"/>
    </row>
    <row r="144" spans="1:8" ht="12.75" customHeight="1" x14ac:dyDescent="0.2">
      <c r="A144" s="9">
        <v>235</v>
      </c>
      <c r="B144" s="13" t="s">
        <v>80</v>
      </c>
      <c r="C144" s="11">
        <v>4</v>
      </c>
      <c r="D144" s="12">
        <v>39616</v>
      </c>
      <c r="E144" s="7">
        <v>1800</v>
      </c>
      <c r="F144" s="8">
        <f t="shared" si="6"/>
        <v>1080</v>
      </c>
      <c r="H144" s="1"/>
    </row>
    <row r="145" spans="1:8" ht="12.75" customHeight="1" x14ac:dyDescent="0.2">
      <c r="A145" s="9">
        <v>236</v>
      </c>
      <c r="B145" s="13" t="s">
        <v>80</v>
      </c>
      <c r="C145" s="11">
        <v>4</v>
      </c>
      <c r="D145" s="12">
        <v>39616</v>
      </c>
      <c r="E145" s="7">
        <v>1800</v>
      </c>
      <c r="F145" s="8">
        <f t="shared" si="6"/>
        <v>1080</v>
      </c>
      <c r="H145" s="1"/>
    </row>
    <row r="146" spans="1:8" ht="12.75" customHeight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7">
        <v>810</v>
      </c>
      <c r="F146" s="8">
        <f t="shared" si="6"/>
        <v>486</v>
      </c>
      <c r="H146" s="1"/>
    </row>
    <row r="147" spans="1:8" ht="12.75" customHeight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7">
        <v>540</v>
      </c>
      <c r="F147" s="8">
        <f t="shared" si="6"/>
        <v>324</v>
      </c>
      <c r="H147" s="1"/>
    </row>
    <row r="148" spans="1:8" ht="12.75" customHeight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7">
        <v>270</v>
      </c>
      <c r="F148" s="8">
        <f t="shared" si="6"/>
        <v>162</v>
      </c>
      <c r="H148" s="1"/>
    </row>
    <row r="149" spans="1:8" ht="12.75" customHeight="1" x14ac:dyDescent="0.2">
      <c r="A149" s="9">
        <v>240</v>
      </c>
      <c r="B149" s="10" t="s">
        <v>85</v>
      </c>
      <c r="C149" s="11">
        <v>2015</v>
      </c>
      <c r="D149" s="12">
        <v>39682</v>
      </c>
      <c r="E149" s="7">
        <v>295</v>
      </c>
      <c r="F149" s="8">
        <f t="shared" si="6"/>
        <v>177</v>
      </c>
      <c r="H149" s="1"/>
    </row>
    <row r="150" spans="1:8" ht="12.75" customHeight="1" x14ac:dyDescent="0.2">
      <c r="A150" s="9">
        <v>241</v>
      </c>
      <c r="B150" s="10" t="s">
        <v>86</v>
      </c>
      <c r="C150" s="11">
        <v>2015</v>
      </c>
      <c r="D150" s="12">
        <v>39682</v>
      </c>
      <c r="E150" s="7">
        <v>610</v>
      </c>
      <c r="F150" s="8">
        <f t="shared" si="6"/>
        <v>366</v>
      </c>
      <c r="H150" s="1"/>
    </row>
    <row r="151" spans="1:8" ht="12.75" customHeight="1" x14ac:dyDescent="0.2">
      <c r="A151" s="9">
        <v>242</v>
      </c>
      <c r="B151" s="10" t="s">
        <v>87</v>
      </c>
      <c r="C151" s="11">
        <v>873</v>
      </c>
      <c r="D151" s="12">
        <v>39682</v>
      </c>
      <c r="E151" s="7">
        <v>2299.9</v>
      </c>
      <c r="F151" s="8">
        <f t="shared" si="6"/>
        <v>1379.94</v>
      </c>
      <c r="H151" s="1"/>
    </row>
    <row r="152" spans="1:8" ht="12.75" customHeight="1" x14ac:dyDescent="0.2">
      <c r="A152" s="9">
        <v>243</v>
      </c>
      <c r="B152" s="10" t="s">
        <v>88</v>
      </c>
      <c r="C152" s="11">
        <v>873</v>
      </c>
      <c r="D152" s="12">
        <v>39682</v>
      </c>
      <c r="E152" s="7">
        <v>3200</v>
      </c>
      <c r="F152" s="8">
        <f t="shared" si="6"/>
        <v>1920</v>
      </c>
      <c r="H152" s="1"/>
    </row>
    <row r="153" spans="1:8" ht="12.75" customHeight="1" x14ac:dyDescent="0.2">
      <c r="A153" s="9">
        <v>244</v>
      </c>
      <c r="B153" s="10" t="s">
        <v>88</v>
      </c>
      <c r="C153" s="11">
        <v>873</v>
      </c>
      <c r="D153" s="12">
        <v>39682</v>
      </c>
      <c r="E153" s="7">
        <v>3200</v>
      </c>
      <c r="F153" s="8">
        <f t="shared" si="6"/>
        <v>1920</v>
      </c>
      <c r="H153" s="1"/>
    </row>
    <row r="154" spans="1:8" ht="12.75" customHeight="1" x14ac:dyDescent="0.2">
      <c r="A154" s="9">
        <v>246</v>
      </c>
      <c r="B154" s="10" t="s">
        <v>85</v>
      </c>
      <c r="C154" s="11">
        <v>2015</v>
      </c>
      <c r="D154" s="12">
        <v>39682</v>
      </c>
      <c r="E154" s="7">
        <v>295</v>
      </c>
      <c r="F154" s="8">
        <f t="shared" si="6"/>
        <v>177</v>
      </c>
      <c r="H154" s="1"/>
    </row>
    <row r="155" spans="1:8" ht="12.75" customHeight="1" x14ac:dyDescent="0.2">
      <c r="A155" s="9">
        <v>247</v>
      </c>
      <c r="B155" s="10" t="s">
        <v>83</v>
      </c>
      <c r="C155" s="11">
        <v>2015</v>
      </c>
      <c r="D155" s="12">
        <v>39682</v>
      </c>
      <c r="E155" s="7">
        <v>540</v>
      </c>
      <c r="F155" s="8">
        <f t="shared" si="6"/>
        <v>324</v>
      </c>
      <c r="H155" s="1"/>
    </row>
    <row r="156" spans="1:8" ht="12.75" customHeight="1" x14ac:dyDescent="0.2">
      <c r="A156" s="9">
        <v>248</v>
      </c>
      <c r="B156" s="10" t="s">
        <v>82</v>
      </c>
      <c r="C156" s="11">
        <v>2015</v>
      </c>
      <c r="D156" s="12">
        <v>39682</v>
      </c>
      <c r="E156" s="7">
        <v>810</v>
      </c>
      <c r="F156" s="8">
        <f t="shared" si="6"/>
        <v>486</v>
      </c>
      <c r="H156" s="1"/>
    </row>
    <row r="157" spans="1:8" ht="12.75" customHeight="1" x14ac:dyDescent="0.2">
      <c r="A157" s="9">
        <v>249</v>
      </c>
      <c r="B157" s="10" t="s">
        <v>82</v>
      </c>
      <c r="C157" s="11">
        <v>2015</v>
      </c>
      <c r="D157" s="12">
        <v>39682</v>
      </c>
      <c r="E157" s="7">
        <v>810</v>
      </c>
      <c r="F157" s="8">
        <f t="shared" si="6"/>
        <v>486</v>
      </c>
      <c r="H157" s="1"/>
    </row>
    <row r="158" spans="1:8" ht="12.75" customHeight="1" x14ac:dyDescent="0.2">
      <c r="A158" s="9">
        <v>250</v>
      </c>
      <c r="B158" s="10" t="s">
        <v>82</v>
      </c>
      <c r="C158" s="11">
        <v>2015</v>
      </c>
      <c r="D158" s="12">
        <v>39682</v>
      </c>
      <c r="E158" s="7">
        <v>810</v>
      </c>
      <c r="F158" s="8">
        <f t="shared" si="6"/>
        <v>486</v>
      </c>
      <c r="H158" s="1"/>
    </row>
    <row r="159" spans="1:8" ht="12.75" customHeight="1" x14ac:dyDescent="0.2">
      <c r="A159" s="9">
        <v>251</v>
      </c>
      <c r="B159" s="10" t="s">
        <v>82</v>
      </c>
      <c r="C159" s="11">
        <v>2015</v>
      </c>
      <c r="D159" s="12">
        <v>39682</v>
      </c>
      <c r="E159" s="7">
        <v>810</v>
      </c>
      <c r="F159" s="8">
        <f t="shared" si="6"/>
        <v>486</v>
      </c>
      <c r="H159" s="1"/>
    </row>
    <row r="160" spans="1:8" ht="12.75" customHeight="1" x14ac:dyDescent="0.2">
      <c r="A160" s="9">
        <v>252</v>
      </c>
      <c r="B160" s="10" t="s">
        <v>89</v>
      </c>
      <c r="C160" s="11">
        <v>14754</v>
      </c>
      <c r="D160" s="12">
        <v>39568</v>
      </c>
      <c r="E160" s="7">
        <v>1370</v>
      </c>
      <c r="F160" s="8">
        <f t="shared" si="6"/>
        <v>822</v>
      </c>
      <c r="H160" s="1"/>
    </row>
    <row r="161" spans="1:8" ht="12.75" customHeight="1" x14ac:dyDescent="0.2">
      <c r="A161" s="9">
        <v>253</v>
      </c>
      <c r="B161" s="10" t="s">
        <v>90</v>
      </c>
      <c r="C161" s="11">
        <v>12623</v>
      </c>
      <c r="D161" s="12">
        <v>39721</v>
      </c>
      <c r="E161" s="7">
        <v>44.99</v>
      </c>
      <c r="F161" s="8">
        <f t="shared" si="6"/>
        <v>26.994</v>
      </c>
      <c r="H161" s="1"/>
    </row>
    <row r="162" spans="1:8" ht="12.75" customHeight="1" x14ac:dyDescent="0.2">
      <c r="A162" s="9">
        <v>254</v>
      </c>
      <c r="B162" s="10" t="s">
        <v>91</v>
      </c>
      <c r="C162" s="11">
        <v>12622</v>
      </c>
      <c r="D162" s="12">
        <v>39721</v>
      </c>
      <c r="E162" s="7">
        <v>49.99</v>
      </c>
      <c r="F162" s="8">
        <f t="shared" si="6"/>
        <v>29.994</v>
      </c>
      <c r="H162" s="1"/>
    </row>
    <row r="163" spans="1:8" ht="12.75" customHeight="1" x14ac:dyDescent="0.2">
      <c r="A163" s="9">
        <v>257</v>
      </c>
      <c r="B163" s="10" t="s">
        <v>92</v>
      </c>
      <c r="C163" s="11">
        <v>29</v>
      </c>
      <c r="D163" s="12">
        <v>39800</v>
      </c>
      <c r="E163" s="7">
        <v>679</v>
      </c>
      <c r="F163" s="8">
        <f t="shared" si="6"/>
        <v>407.4</v>
      </c>
      <c r="H163" s="1"/>
    </row>
    <row r="164" spans="1:8" ht="12.75" customHeight="1" x14ac:dyDescent="0.2">
      <c r="A164" s="9">
        <v>259</v>
      </c>
      <c r="B164" s="10" t="s">
        <v>93</v>
      </c>
      <c r="C164" s="11">
        <v>5492</v>
      </c>
      <c r="D164" s="12">
        <v>39856</v>
      </c>
      <c r="E164" s="7">
        <v>2100</v>
      </c>
      <c r="F164" s="8">
        <f t="shared" si="6"/>
        <v>1260</v>
      </c>
      <c r="H164" s="1"/>
    </row>
    <row r="165" spans="1:8" ht="12.75" customHeight="1" x14ac:dyDescent="0.2">
      <c r="A165" s="9">
        <v>260</v>
      </c>
      <c r="B165" s="10" t="s">
        <v>94</v>
      </c>
      <c r="C165" s="11">
        <v>127</v>
      </c>
      <c r="D165" s="12">
        <v>39841</v>
      </c>
      <c r="E165" s="7">
        <v>1095</v>
      </c>
      <c r="F165" s="8">
        <f t="shared" si="6"/>
        <v>657</v>
      </c>
      <c r="H165" s="1"/>
    </row>
    <row r="166" spans="1:8" ht="12.75" customHeight="1" x14ac:dyDescent="0.2">
      <c r="A166" s="9">
        <v>261</v>
      </c>
      <c r="B166" s="10" t="s">
        <v>95</v>
      </c>
      <c r="C166" s="11">
        <v>10444</v>
      </c>
      <c r="D166" s="12">
        <v>39899</v>
      </c>
      <c r="E166" s="7">
        <v>489</v>
      </c>
      <c r="F166" s="8">
        <f t="shared" si="6"/>
        <v>293.39999999999998</v>
      </c>
      <c r="H166" s="1"/>
    </row>
    <row r="167" spans="1:8" ht="12.75" customHeight="1" x14ac:dyDescent="0.2">
      <c r="A167" s="9">
        <v>262</v>
      </c>
      <c r="B167" s="10" t="s">
        <v>96</v>
      </c>
      <c r="C167" s="11">
        <v>97</v>
      </c>
      <c r="D167" s="12">
        <v>39899</v>
      </c>
      <c r="E167" s="7">
        <v>1978</v>
      </c>
      <c r="F167" s="8">
        <f t="shared" si="6"/>
        <v>1186.8</v>
      </c>
      <c r="H167" s="1"/>
    </row>
    <row r="168" spans="1:8" ht="12.75" customHeight="1" x14ac:dyDescent="0.2">
      <c r="A168" s="9">
        <v>263</v>
      </c>
      <c r="B168" s="10" t="s">
        <v>97</v>
      </c>
      <c r="C168" s="11">
        <v>96</v>
      </c>
      <c r="D168" s="12">
        <v>39899</v>
      </c>
      <c r="E168" s="7">
        <v>2872</v>
      </c>
      <c r="F168" s="8">
        <f t="shared" si="6"/>
        <v>1723.2</v>
      </c>
      <c r="H168" s="1"/>
    </row>
    <row r="169" spans="1:8" ht="12.75" customHeight="1" x14ac:dyDescent="0.2">
      <c r="A169" s="9">
        <v>264</v>
      </c>
      <c r="B169" s="10" t="s">
        <v>98</v>
      </c>
      <c r="C169" s="11">
        <v>96</v>
      </c>
      <c r="D169" s="12">
        <v>39899</v>
      </c>
      <c r="E169" s="7">
        <v>544</v>
      </c>
      <c r="F169" s="8">
        <f t="shared" si="6"/>
        <v>326.39999999999998</v>
      </c>
      <c r="H169" s="1"/>
    </row>
    <row r="170" spans="1:8" ht="12.75" customHeight="1" x14ac:dyDescent="0.2">
      <c r="A170" s="9">
        <v>265</v>
      </c>
      <c r="B170" s="10" t="s">
        <v>98</v>
      </c>
      <c r="C170" s="11">
        <v>96</v>
      </c>
      <c r="D170" s="12">
        <v>39899</v>
      </c>
      <c r="E170" s="7">
        <v>544</v>
      </c>
      <c r="F170" s="8">
        <f t="shared" si="6"/>
        <v>326.39999999999998</v>
      </c>
      <c r="H170" s="1"/>
    </row>
    <row r="171" spans="1:8" ht="12.75" customHeight="1" x14ac:dyDescent="0.2">
      <c r="A171" s="9">
        <v>266</v>
      </c>
      <c r="B171" s="10" t="s">
        <v>98</v>
      </c>
      <c r="C171" s="11">
        <v>96</v>
      </c>
      <c r="D171" s="12">
        <v>39899</v>
      </c>
      <c r="E171" s="7">
        <v>544</v>
      </c>
      <c r="F171" s="8">
        <f t="shared" si="6"/>
        <v>326.39999999999998</v>
      </c>
      <c r="H171" s="1"/>
    </row>
    <row r="172" spans="1:8" ht="12.75" customHeight="1" x14ac:dyDescent="0.2">
      <c r="A172" s="9">
        <v>267</v>
      </c>
      <c r="B172" s="10" t="s">
        <v>98</v>
      </c>
      <c r="C172" s="11">
        <v>96</v>
      </c>
      <c r="D172" s="12">
        <v>39899</v>
      </c>
      <c r="E172" s="7">
        <v>544</v>
      </c>
      <c r="F172" s="8">
        <f t="shared" si="6"/>
        <v>326.39999999999998</v>
      </c>
      <c r="H172" s="1"/>
    </row>
    <row r="173" spans="1:8" ht="12.75" customHeight="1" x14ac:dyDescent="0.2">
      <c r="A173" s="9">
        <v>268</v>
      </c>
      <c r="B173" s="10" t="s">
        <v>98</v>
      </c>
      <c r="C173" s="11">
        <v>96</v>
      </c>
      <c r="D173" s="12">
        <v>39899</v>
      </c>
      <c r="E173" s="7">
        <v>544</v>
      </c>
      <c r="F173" s="8">
        <f t="shared" si="6"/>
        <v>326.39999999999998</v>
      </c>
      <c r="H173" s="1"/>
    </row>
    <row r="174" spans="1:8" ht="12.75" customHeight="1" x14ac:dyDescent="0.2">
      <c r="A174" s="9">
        <v>269</v>
      </c>
      <c r="B174" s="10" t="s">
        <v>98</v>
      </c>
      <c r="C174" s="11">
        <v>96</v>
      </c>
      <c r="D174" s="12">
        <v>39899</v>
      </c>
      <c r="E174" s="7">
        <v>544</v>
      </c>
      <c r="F174" s="8">
        <f t="shared" si="6"/>
        <v>326.39999999999998</v>
      </c>
      <c r="H174" s="1"/>
    </row>
    <row r="175" spans="1:8" ht="12.75" customHeight="1" x14ac:dyDescent="0.2">
      <c r="A175" s="9">
        <v>270</v>
      </c>
      <c r="B175" s="10" t="s">
        <v>98</v>
      </c>
      <c r="C175" s="11">
        <v>96</v>
      </c>
      <c r="D175" s="12">
        <v>39899</v>
      </c>
      <c r="E175" s="7">
        <v>544</v>
      </c>
      <c r="F175" s="8">
        <f t="shared" si="6"/>
        <v>326.39999999999998</v>
      </c>
      <c r="H175" s="1"/>
    </row>
    <row r="176" spans="1:8" ht="12.75" customHeight="1" x14ac:dyDescent="0.2">
      <c r="A176" s="9">
        <v>271</v>
      </c>
      <c r="B176" s="10" t="s">
        <v>98</v>
      </c>
      <c r="C176" s="11">
        <v>96</v>
      </c>
      <c r="D176" s="12">
        <v>39899</v>
      </c>
      <c r="E176" s="7">
        <v>544</v>
      </c>
      <c r="F176" s="8">
        <f t="shared" si="6"/>
        <v>326.39999999999998</v>
      </c>
      <c r="H176" s="1"/>
    </row>
    <row r="177" spans="1:8" ht="12.75" customHeight="1" x14ac:dyDescent="0.2">
      <c r="A177" s="9">
        <v>272</v>
      </c>
      <c r="B177" s="10" t="s">
        <v>98</v>
      </c>
      <c r="C177" s="11">
        <v>96</v>
      </c>
      <c r="D177" s="12">
        <v>39899</v>
      </c>
      <c r="E177" s="7">
        <v>544</v>
      </c>
      <c r="F177" s="8">
        <f t="shared" si="6"/>
        <v>326.39999999999998</v>
      </c>
      <c r="H177" s="1"/>
    </row>
    <row r="178" spans="1:8" ht="12.75" customHeight="1" x14ac:dyDescent="0.2">
      <c r="A178" s="9">
        <v>273</v>
      </c>
      <c r="B178" s="10" t="s">
        <v>98</v>
      </c>
      <c r="C178" s="11">
        <v>96</v>
      </c>
      <c r="D178" s="12">
        <v>39899</v>
      </c>
      <c r="E178" s="7">
        <v>544</v>
      </c>
      <c r="F178" s="8">
        <f t="shared" si="6"/>
        <v>326.39999999999998</v>
      </c>
      <c r="H178" s="1"/>
    </row>
    <row r="179" spans="1:8" ht="12.75" customHeight="1" x14ac:dyDescent="0.2">
      <c r="A179" s="9">
        <v>274</v>
      </c>
      <c r="B179" s="10" t="s">
        <v>98</v>
      </c>
      <c r="C179" s="11">
        <v>96</v>
      </c>
      <c r="D179" s="12">
        <v>39899</v>
      </c>
      <c r="E179" s="7">
        <v>544</v>
      </c>
      <c r="F179" s="8">
        <f t="shared" si="6"/>
        <v>326.39999999999998</v>
      </c>
      <c r="H179" s="1"/>
    </row>
    <row r="180" spans="1:8" ht="12.75" customHeight="1" x14ac:dyDescent="0.2">
      <c r="A180" s="9">
        <v>275</v>
      </c>
      <c r="B180" s="10" t="s">
        <v>98</v>
      </c>
      <c r="C180" s="11">
        <v>96</v>
      </c>
      <c r="D180" s="12">
        <v>39899</v>
      </c>
      <c r="E180" s="7">
        <v>544</v>
      </c>
      <c r="F180" s="8">
        <f t="shared" si="6"/>
        <v>326.39999999999998</v>
      </c>
      <c r="H180" s="1"/>
    </row>
    <row r="181" spans="1:8" ht="12.75" customHeight="1" x14ac:dyDescent="0.2">
      <c r="A181" s="9">
        <v>276</v>
      </c>
      <c r="B181" s="10" t="s">
        <v>99</v>
      </c>
      <c r="C181" s="11">
        <v>96</v>
      </c>
      <c r="D181" s="12">
        <v>39899</v>
      </c>
      <c r="E181" s="7">
        <v>399</v>
      </c>
      <c r="F181" s="8">
        <f t="shared" si="6"/>
        <v>239.39999999999998</v>
      </c>
      <c r="H181" s="1"/>
    </row>
    <row r="182" spans="1:8" ht="12.75" customHeight="1" x14ac:dyDescent="0.2">
      <c r="A182" s="9">
        <v>277</v>
      </c>
      <c r="B182" s="10" t="s">
        <v>99</v>
      </c>
      <c r="C182" s="11">
        <v>96</v>
      </c>
      <c r="D182" s="12">
        <v>39899</v>
      </c>
      <c r="E182" s="7">
        <v>399</v>
      </c>
      <c r="F182" s="8">
        <f t="shared" si="6"/>
        <v>239.39999999999998</v>
      </c>
      <c r="H182" s="1"/>
    </row>
    <row r="183" spans="1:8" ht="12.75" customHeight="1" x14ac:dyDescent="0.2">
      <c r="A183" s="9">
        <v>278</v>
      </c>
      <c r="B183" s="10" t="s">
        <v>99</v>
      </c>
      <c r="C183" s="11">
        <v>96</v>
      </c>
      <c r="D183" s="12">
        <v>39899</v>
      </c>
      <c r="E183" s="7">
        <v>399</v>
      </c>
      <c r="F183" s="8">
        <f t="shared" si="6"/>
        <v>239.39999999999998</v>
      </c>
      <c r="H183" s="1"/>
    </row>
    <row r="184" spans="1:8" ht="12.75" customHeight="1" x14ac:dyDescent="0.2">
      <c r="A184" s="9">
        <v>279</v>
      </c>
      <c r="B184" s="10" t="s">
        <v>99</v>
      </c>
      <c r="C184" s="11">
        <v>96</v>
      </c>
      <c r="D184" s="12">
        <v>39899</v>
      </c>
      <c r="E184" s="7">
        <v>399</v>
      </c>
      <c r="F184" s="8">
        <f t="shared" si="6"/>
        <v>239.39999999999998</v>
      </c>
      <c r="H184" s="1"/>
    </row>
    <row r="185" spans="1:8" ht="12.75" customHeight="1" x14ac:dyDescent="0.2">
      <c r="A185" s="9">
        <v>280</v>
      </c>
      <c r="B185" s="10" t="s">
        <v>99</v>
      </c>
      <c r="C185" s="11">
        <v>96</v>
      </c>
      <c r="D185" s="12">
        <v>39899</v>
      </c>
      <c r="E185" s="7">
        <v>399</v>
      </c>
      <c r="F185" s="8">
        <f t="shared" si="6"/>
        <v>239.39999999999998</v>
      </c>
      <c r="H185" s="1"/>
    </row>
    <row r="186" spans="1:8" ht="12.75" customHeight="1" x14ac:dyDescent="0.2">
      <c r="A186" s="9">
        <v>281</v>
      </c>
      <c r="B186" s="10" t="s">
        <v>100</v>
      </c>
      <c r="C186" s="11">
        <v>96</v>
      </c>
      <c r="D186" s="12">
        <v>39899</v>
      </c>
      <c r="E186" s="7">
        <v>266</v>
      </c>
      <c r="F186" s="8">
        <f t="shared" si="6"/>
        <v>159.6</v>
      </c>
      <c r="H186" s="1"/>
    </row>
    <row r="187" spans="1:8" ht="12.75" customHeight="1" x14ac:dyDescent="0.2">
      <c r="A187" s="9">
        <v>282</v>
      </c>
      <c r="B187" s="10" t="s">
        <v>100</v>
      </c>
      <c r="C187" s="11">
        <v>96</v>
      </c>
      <c r="D187" s="12">
        <v>39899</v>
      </c>
      <c r="E187" s="7">
        <v>266</v>
      </c>
      <c r="F187" s="8">
        <f t="shared" si="6"/>
        <v>159.6</v>
      </c>
      <c r="H187" s="1"/>
    </row>
    <row r="188" spans="1:8" ht="12.75" customHeight="1" x14ac:dyDescent="0.2">
      <c r="A188" s="9">
        <v>283</v>
      </c>
      <c r="B188" s="10" t="s">
        <v>100</v>
      </c>
      <c r="C188" s="11">
        <v>96</v>
      </c>
      <c r="D188" s="12">
        <v>39899</v>
      </c>
      <c r="E188" s="7">
        <v>266</v>
      </c>
      <c r="F188" s="8">
        <f t="shared" si="6"/>
        <v>159.6</v>
      </c>
      <c r="H188" s="1"/>
    </row>
    <row r="189" spans="1:8" ht="12.75" customHeight="1" x14ac:dyDescent="0.2">
      <c r="A189" s="9">
        <v>284</v>
      </c>
      <c r="B189" s="10" t="s">
        <v>101</v>
      </c>
      <c r="C189" s="11">
        <v>96</v>
      </c>
      <c r="D189" s="12">
        <v>39899</v>
      </c>
      <c r="E189" s="7">
        <v>1720</v>
      </c>
      <c r="F189" s="8">
        <f t="shared" si="6"/>
        <v>1032</v>
      </c>
      <c r="H189" s="1"/>
    </row>
    <row r="190" spans="1:8" ht="12.75" customHeight="1" x14ac:dyDescent="0.2">
      <c r="A190" s="9">
        <v>285</v>
      </c>
      <c r="B190" s="10" t="s">
        <v>102</v>
      </c>
      <c r="C190" s="11">
        <v>96</v>
      </c>
      <c r="D190" s="12">
        <v>39899</v>
      </c>
      <c r="E190" s="7">
        <v>3820</v>
      </c>
      <c r="F190" s="8">
        <f t="shared" si="6"/>
        <v>2292</v>
      </c>
      <c r="H190" s="1"/>
    </row>
    <row r="191" spans="1:8" ht="12.75" customHeight="1" x14ac:dyDescent="0.2">
      <c r="A191" s="9">
        <v>286</v>
      </c>
      <c r="B191" s="10" t="s">
        <v>103</v>
      </c>
      <c r="C191" s="11">
        <v>96</v>
      </c>
      <c r="D191" s="12">
        <v>39899</v>
      </c>
      <c r="E191" s="7">
        <v>504</v>
      </c>
      <c r="F191" s="8">
        <f t="shared" si="6"/>
        <v>302.39999999999998</v>
      </c>
      <c r="H191" s="1"/>
    </row>
    <row r="192" spans="1:8" ht="12.75" customHeight="1" x14ac:dyDescent="0.2">
      <c r="A192" s="9">
        <v>287</v>
      </c>
      <c r="B192" s="10" t="s">
        <v>104</v>
      </c>
      <c r="C192" s="11">
        <v>6</v>
      </c>
      <c r="D192" s="12">
        <v>39987</v>
      </c>
      <c r="E192" s="7">
        <v>932</v>
      </c>
      <c r="F192" s="8">
        <f t="shared" si="6"/>
        <v>559.19999999999993</v>
      </c>
      <c r="H192" s="1"/>
    </row>
    <row r="193" spans="1:8" ht="12.75" customHeight="1" x14ac:dyDescent="0.2">
      <c r="A193" s="9">
        <v>288</v>
      </c>
      <c r="B193" s="10" t="s">
        <v>105</v>
      </c>
      <c r="C193" s="11">
        <v>6</v>
      </c>
      <c r="D193" s="12">
        <v>39987</v>
      </c>
      <c r="E193" s="7">
        <v>277.10000000000002</v>
      </c>
      <c r="F193" s="8">
        <f t="shared" si="6"/>
        <v>166.26000000000002</v>
      </c>
      <c r="H193" s="1"/>
    </row>
    <row r="194" spans="1:8" ht="12.75" customHeight="1" x14ac:dyDescent="0.2">
      <c r="A194" s="9">
        <v>289</v>
      </c>
      <c r="B194" s="10" t="s">
        <v>105</v>
      </c>
      <c r="C194" s="11">
        <v>6</v>
      </c>
      <c r="D194" s="12">
        <v>39987</v>
      </c>
      <c r="E194" s="7">
        <v>277.10000000000002</v>
      </c>
      <c r="F194" s="8">
        <f t="shared" si="6"/>
        <v>166.26000000000002</v>
      </c>
      <c r="H194" s="1"/>
    </row>
    <row r="195" spans="1:8" ht="12.75" customHeight="1" x14ac:dyDescent="0.2">
      <c r="A195" s="9">
        <v>290</v>
      </c>
      <c r="B195" s="10" t="s">
        <v>105</v>
      </c>
      <c r="C195" s="11">
        <v>6</v>
      </c>
      <c r="D195" s="12">
        <v>39987</v>
      </c>
      <c r="E195" s="7">
        <v>277.10000000000002</v>
      </c>
      <c r="F195" s="8">
        <f t="shared" si="6"/>
        <v>166.26000000000002</v>
      </c>
      <c r="H195" s="1"/>
    </row>
    <row r="196" spans="1:8" ht="12.75" customHeight="1" x14ac:dyDescent="0.2">
      <c r="A196" s="9">
        <v>291</v>
      </c>
      <c r="B196" s="10" t="s">
        <v>105</v>
      </c>
      <c r="C196" s="11">
        <v>6</v>
      </c>
      <c r="D196" s="12">
        <v>39987</v>
      </c>
      <c r="E196" s="7">
        <v>277.10000000000002</v>
      </c>
      <c r="F196" s="8">
        <f t="shared" si="6"/>
        <v>166.26000000000002</v>
      </c>
      <c r="H196" s="1"/>
    </row>
    <row r="197" spans="1:8" ht="12.75" customHeight="1" x14ac:dyDescent="0.2">
      <c r="A197" s="9">
        <v>292</v>
      </c>
      <c r="B197" s="10" t="s">
        <v>105</v>
      </c>
      <c r="C197" s="11">
        <v>6</v>
      </c>
      <c r="D197" s="12">
        <v>39987</v>
      </c>
      <c r="E197" s="7">
        <v>277.10000000000002</v>
      </c>
      <c r="F197" s="8">
        <f t="shared" si="6"/>
        <v>166.26000000000002</v>
      </c>
      <c r="H197" s="1"/>
    </row>
    <row r="198" spans="1:8" ht="12.75" customHeight="1" x14ac:dyDescent="0.2">
      <c r="A198" s="9">
        <v>294</v>
      </c>
      <c r="B198" s="10" t="s">
        <v>105</v>
      </c>
      <c r="C198" s="11">
        <v>6</v>
      </c>
      <c r="D198" s="12">
        <v>39987</v>
      </c>
      <c r="E198" s="7">
        <v>277.10000000000002</v>
      </c>
      <c r="F198" s="8">
        <f t="shared" si="6"/>
        <v>166.26000000000002</v>
      </c>
      <c r="H198" s="1"/>
    </row>
    <row r="199" spans="1:8" ht="12.75" customHeight="1" x14ac:dyDescent="0.2">
      <c r="A199" s="9">
        <v>295</v>
      </c>
      <c r="B199" s="10" t="s">
        <v>106</v>
      </c>
      <c r="C199" s="11">
        <v>50</v>
      </c>
      <c r="D199" s="12">
        <v>40010</v>
      </c>
      <c r="E199" s="7">
        <v>2006.24</v>
      </c>
      <c r="F199" s="8">
        <v>1203.75</v>
      </c>
      <c r="H199" s="1"/>
    </row>
    <row r="200" spans="1:8" ht="12.75" customHeight="1" x14ac:dyDescent="0.2">
      <c r="A200" s="9">
        <v>296</v>
      </c>
      <c r="B200" s="10" t="s">
        <v>107</v>
      </c>
      <c r="C200" s="11">
        <v>44</v>
      </c>
      <c r="D200" s="12">
        <v>40001</v>
      </c>
      <c r="E200" s="7">
        <v>342.8</v>
      </c>
      <c r="F200" s="8">
        <f t="shared" ref="F200:F219" si="7">E200*60%</f>
        <v>205.68</v>
      </c>
      <c r="H200" s="1"/>
    </row>
    <row r="201" spans="1:8" ht="12.75" customHeight="1" x14ac:dyDescent="0.2">
      <c r="A201" s="9">
        <v>297</v>
      </c>
      <c r="B201" s="10" t="s">
        <v>107</v>
      </c>
      <c r="C201" s="11">
        <v>44</v>
      </c>
      <c r="D201" s="12">
        <v>40001</v>
      </c>
      <c r="E201" s="7">
        <v>342.8</v>
      </c>
      <c r="F201" s="8">
        <f t="shared" si="7"/>
        <v>205.68</v>
      </c>
      <c r="H201" s="1"/>
    </row>
    <row r="202" spans="1:8" ht="12.75" customHeight="1" x14ac:dyDescent="0.2">
      <c r="A202" s="9">
        <v>298</v>
      </c>
      <c r="B202" s="10" t="s">
        <v>107</v>
      </c>
      <c r="C202" s="11">
        <v>44</v>
      </c>
      <c r="D202" s="12">
        <v>40001</v>
      </c>
      <c r="E202" s="7">
        <v>342.8</v>
      </c>
      <c r="F202" s="8">
        <f t="shared" si="7"/>
        <v>205.68</v>
      </c>
      <c r="H202" s="1"/>
    </row>
    <row r="203" spans="1:8" ht="12.75" customHeight="1" x14ac:dyDescent="0.2">
      <c r="A203" s="9">
        <v>299</v>
      </c>
      <c r="B203" s="10" t="s">
        <v>107</v>
      </c>
      <c r="C203" s="11">
        <v>44</v>
      </c>
      <c r="D203" s="12">
        <v>40001</v>
      </c>
      <c r="E203" s="7">
        <v>342.8</v>
      </c>
      <c r="F203" s="8">
        <f t="shared" si="7"/>
        <v>205.68</v>
      </c>
      <c r="H203" s="1"/>
    </row>
    <row r="204" spans="1:8" ht="12.75" customHeight="1" x14ac:dyDescent="0.2">
      <c r="A204" s="9">
        <v>300</v>
      </c>
      <c r="B204" s="10" t="s">
        <v>107</v>
      </c>
      <c r="C204" s="11">
        <v>44</v>
      </c>
      <c r="D204" s="12">
        <v>40001</v>
      </c>
      <c r="E204" s="7">
        <v>342.8</v>
      </c>
      <c r="F204" s="8">
        <f t="shared" si="7"/>
        <v>205.68</v>
      </c>
      <c r="H204" s="1"/>
    </row>
    <row r="205" spans="1:8" ht="12.75" customHeight="1" x14ac:dyDescent="0.2">
      <c r="A205" s="9">
        <v>303</v>
      </c>
      <c r="B205" s="10" t="s">
        <v>108</v>
      </c>
      <c r="C205" s="11">
        <v>44</v>
      </c>
      <c r="D205" s="12">
        <v>40001</v>
      </c>
      <c r="E205" s="7">
        <v>1590.85</v>
      </c>
      <c r="F205" s="8">
        <f t="shared" si="7"/>
        <v>954.50999999999988</v>
      </c>
    </row>
    <row r="206" spans="1:8" ht="12.75" customHeight="1" x14ac:dyDescent="0.2">
      <c r="A206" s="9">
        <v>304</v>
      </c>
      <c r="B206" s="10" t="s">
        <v>109</v>
      </c>
      <c r="C206" s="11">
        <v>44</v>
      </c>
      <c r="D206" s="12">
        <v>40001</v>
      </c>
      <c r="E206" s="7">
        <v>1625.65</v>
      </c>
      <c r="F206" s="8">
        <f t="shared" si="7"/>
        <v>975.39</v>
      </c>
    </row>
    <row r="207" spans="1:8" ht="12.75" customHeight="1" x14ac:dyDescent="0.2">
      <c r="A207" s="9">
        <v>305</v>
      </c>
      <c r="B207" s="10" t="s">
        <v>109</v>
      </c>
      <c r="C207" s="11">
        <v>44</v>
      </c>
      <c r="D207" s="12">
        <v>40001</v>
      </c>
      <c r="E207" s="7">
        <v>1625.65</v>
      </c>
      <c r="F207" s="8">
        <f t="shared" si="7"/>
        <v>975.39</v>
      </c>
    </row>
    <row r="208" spans="1:8" ht="12.75" customHeight="1" x14ac:dyDescent="0.2">
      <c r="A208" s="9">
        <v>306</v>
      </c>
      <c r="B208" s="10" t="s">
        <v>109</v>
      </c>
      <c r="C208" s="11">
        <v>44</v>
      </c>
      <c r="D208" s="12">
        <v>40001</v>
      </c>
      <c r="E208" s="7">
        <v>1625.65</v>
      </c>
      <c r="F208" s="8">
        <f t="shared" si="7"/>
        <v>975.39</v>
      </c>
    </row>
    <row r="209" spans="1:6" ht="12.75" customHeight="1" x14ac:dyDescent="0.2">
      <c r="A209" s="9">
        <v>310</v>
      </c>
      <c r="B209" s="10" t="s">
        <v>110</v>
      </c>
      <c r="C209" s="11">
        <v>82021</v>
      </c>
      <c r="D209" s="12">
        <v>39937</v>
      </c>
      <c r="E209" s="7">
        <v>312.8</v>
      </c>
      <c r="F209" s="8">
        <f t="shared" si="7"/>
        <v>187.68</v>
      </c>
    </row>
    <row r="210" spans="1:6" ht="12.75" customHeight="1" x14ac:dyDescent="0.2">
      <c r="A210" s="9">
        <v>311</v>
      </c>
      <c r="B210" s="10" t="s">
        <v>111</v>
      </c>
      <c r="C210" s="11">
        <v>73</v>
      </c>
      <c r="D210" s="12">
        <v>40288</v>
      </c>
      <c r="E210" s="7">
        <v>420</v>
      </c>
      <c r="F210" s="8">
        <f t="shared" si="7"/>
        <v>252</v>
      </c>
    </row>
    <row r="211" spans="1:6" ht="12.75" customHeight="1" x14ac:dyDescent="0.2">
      <c r="A211" s="9">
        <v>312</v>
      </c>
      <c r="B211" s="10" t="s">
        <v>112</v>
      </c>
      <c r="C211" s="11">
        <v>1631</v>
      </c>
      <c r="D211" s="12">
        <v>40291</v>
      </c>
      <c r="E211" s="7">
        <v>499</v>
      </c>
      <c r="F211" s="8">
        <f t="shared" si="7"/>
        <v>299.39999999999998</v>
      </c>
    </row>
    <row r="212" spans="1:6" ht="12.75" customHeight="1" x14ac:dyDescent="0.2">
      <c r="A212" s="9">
        <v>313</v>
      </c>
      <c r="B212" s="10" t="s">
        <v>113</v>
      </c>
      <c r="C212" s="11">
        <v>1116</v>
      </c>
      <c r="D212" s="12">
        <v>40331</v>
      </c>
      <c r="E212" s="7">
        <v>351</v>
      </c>
      <c r="F212" s="8">
        <f t="shared" si="7"/>
        <v>210.6</v>
      </c>
    </row>
    <row r="213" spans="1:6" ht="12.75" customHeight="1" x14ac:dyDescent="0.2">
      <c r="A213" s="9">
        <v>314</v>
      </c>
      <c r="B213" s="10" t="s">
        <v>113</v>
      </c>
      <c r="C213" s="11">
        <v>1116</v>
      </c>
      <c r="D213" s="12">
        <v>40331</v>
      </c>
      <c r="E213" s="7">
        <v>351</v>
      </c>
      <c r="F213" s="8">
        <f t="shared" si="7"/>
        <v>210.6</v>
      </c>
    </row>
    <row r="214" spans="1:6" ht="12.75" customHeight="1" x14ac:dyDescent="0.2">
      <c r="A214" s="9">
        <v>315</v>
      </c>
      <c r="B214" s="10" t="s">
        <v>114</v>
      </c>
      <c r="C214" s="11">
        <v>1116</v>
      </c>
      <c r="D214" s="12">
        <v>40331</v>
      </c>
      <c r="E214" s="7">
        <v>175</v>
      </c>
      <c r="F214" s="8">
        <f t="shared" si="7"/>
        <v>105</v>
      </c>
    </row>
    <row r="215" spans="1:6" ht="12.75" customHeight="1" x14ac:dyDescent="0.2">
      <c r="A215" s="9">
        <v>316</v>
      </c>
      <c r="B215" s="10" t="s">
        <v>115</v>
      </c>
      <c r="C215" s="11">
        <v>1903</v>
      </c>
      <c r="D215" s="12">
        <v>40317</v>
      </c>
      <c r="E215" s="7">
        <v>914</v>
      </c>
      <c r="F215" s="8">
        <f t="shared" si="7"/>
        <v>548.4</v>
      </c>
    </row>
    <row r="216" spans="1:6" ht="12.75" customHeight="1" x14ac:dyDescent="0.2">
      <c r="A216" s="9">
        <v>317</v>
      </c>
      <c r="B216" s="10" t="s">
        <v>115</v>
      </c>
      <c r="C216" s="11">
        <v>1903</v>
      </c>
      <c r="D216" s="12">
        <v>40317</v>
      </c>
      <c r="E216" s="7">
        <v>914</v>
      </c>
      <c r="F216" s="8">
        <f t="shared" si="7"/>
        <v>548.4</v>
      </c>
    </row>
    <row r="217" spans="1:6" ht="12.75" customHeight="1" x14ac:dyDescent="0.2">
      <c r="A217" s="9">
        <v>318</v>
      </c>
      <c r="B217" s="10" t="s">
        <v>116</v>
      </c>
      <c r="C217" s="11">
        <v>76</v>
      </c>
      <c r="D217" s="12">
        <v>40430</v>
      </c>
      <c r="E217" s="7">
        <v>990</v>
      </c>
      <c r="F217" s="8">
        <f t="shared" si="7"/>
        <v>594</v>
      </c>
    </row>
    <row r="218" spans="1:6" ht="12.75" customHeight="1" x14ac:dyDescent="0.2">
      <c r="A218" s="9">
        <v>319</v>
      </c>
      <c r="B218" s="10" t="s">
        <v>116</v>
      </c>
      <c r="C218" s="11">
        <v>76</v>
      </c>
      <c r="D218" s="12">
        <v>40430</v>
      </c>
      <c r="E218" s="7">
        <v>990</v>
      </c>
      <c r="F218" s="8">
        <f t="shared" si="7"/>
        <v>594</v>
      </c>
    </row>
    <row r="219" spans="1:6" ht="12.75" customHeight="1" x14ac:dyDescent="0.2">
      <c r="A219" s="9">
        <v>320</v>
      </c>
      <c r="B219" s="10" t="s">
        <v>117</v>
      </c>
      <c r="C219" s="11">
        <v>13</v>
      </c>
      <c r="D219" s="12">
        <v>40528</v>
      </c>
      <c r="E219" s="7">
        <v>1500</v>
      </c>
      <c r="F219" s="8">
        <f t="shared" si="7"/>
        <v>900</v>
      </c>
    </row>
    <row r="220" spans="1:6" ht="12.75" customHeight="1" x14ac:dyDescent="0.2">
      <c r="A220" s="9">
        <v>321</v>
      </c>
      <c r="B220" s="10" t="s">
        <v>118</v>
      </c>
      <c r="C220" s="11">
        <v>193</v>
      </c>
      <c r="D220" s="12">
        <v>41117</v>
      </c>
      <c r="E220" s="7">
        <v>468</v>
      </c>
      <c r="F220" s="8">
        <f t="shared" ref="F220:F234" si="8">E220*70%</f>
        <v>327.59999999999997</v>
      </c>
    </row>
    <row r="221" spans="1:6" ht="12.75" customHeight="1" x14ac:dyDescent="0.2">
      <c r="A221" s="9">
        <v>322</v>
      </c>
      <c r="B221" s="10" t="s">
        <v>118</v>
      </c>
      <c r="C221" s="11">
        <v>193</v>
      </c>
      <c r="D221" s="12">
        <v>41117</v>
      </c>
      <c r="E221" s="7">
        <v>468</v>
      </c>
      <c r="F221" s="8">
        <f t="shared" si="8"/>
        <v>327.59999999999997</v>
      </c>
    </row>
    <row r="222" spans="1:6" ht="12.75" customHeight="1" x14ac:dyDescent="0.2">
      <c r="A222" s="9">
        <v>323</v>
      </c>
      <c r="B222" s="10" t="s">
        <v>119</v>
      </c>
      <c r="C222" s="11">
        <v>193</v>
      </c>
      <c r="D222" s="12">
        <v>41117</v>
      </c>
      <c r="E222" s="7">
        <v>352</v>
      </c>
      <c r="F222" s="8">
        <f t="shared" si="8"/>
        <v>246.39999999999998</v>
      </c>
    </row>
    <row r="223" spans="1:6" ht="12.75" customHeight="1" x14ac:dyDescent="0.2">
      <c r="A223" s="9">
        <v>324</v>
      </c>
      <c r="B223" s="10" t="s">
        <v>119</v>
      </c>
      <c r="C223" s="11">
        <v>193</v>
      </c>
      <c r="D223" s="12">
        <v>41117</v>
      </c>
      <c r="E223" s="7">
        <v>352</v>
      </c>
      <c r="F223" s="8">
        <f t="shared" si="8"/>
        <v>246.39999999999998</v>
      </c>
    </row>
    <row r="224" spans="1:6" ht="12.75" customHeight="1" x14ac:dyDescent="0.2">
      <c r="A224" s="9">
        <v>325</v>
      </c>
      <c r="B224" s="10" t="s">
        <v>120</v>
      </c>
      <c r="C224" s="11">
        <v>193</v>
      </c>
      <c r="D224" s="12">
        <v>41117</v>
      </c>
      <c r="E224" s="7">
        <v>370</v>
      </c>
      <c r="F224" s="8">
        <f t="shared" si="8"/>
        <v>259</v>
      </c>
    </row>
    <row r="225" spans="1:6" ht="12.75" customHeight="1" x14ac:dyDescent="0.2">
      <c r="A225" s="9">
        <v>326</v>
      </c>
      <c r="B225" s="10" t="s">
        <v>120</v>
      </c>
      <c r="C225" s="11">
        <v>193</v>
      </c>
      <c r="D225" s="12">
        <v>41117</v>
      </c>
      <c r="E225" s="7">
        <v>370</v>
      </c>
      <c r="F225" s="8">
        <f t="shared" si="8"/>
        <v>259</v>
      </c>
    </row>
    <row r="226" spans="1:6" ht="12.75" customHeight="1" x14ac:dyDescent="0.2">
      <c r="A226" s="9">
        <v>327</v>
      </c>
      <c r="B226" s="10" t="s">
        <v>120</v>
      </c>
      <c r="C226" s="11">
        <v>193</v>
      </c>
      <c r="D226" s="12">
        <v>41117</v>
      </c>
      <c r="E226" s="7">
        <v>370</v>
      </c>
      <c r="F226" s="8">
        <f t="shared" si="8"/>
        <v>259</v>
      </c>
    </row>
    <row r="227" spans="1:6" ht="12.75" customHeight="1" x14ac:dyDescent="0.2">
      <c r="A227" s="9">
        <v>328</v>
      </c>
      <c r="B227" s="10" t="s">
        <v>120</v>
      </c>
      <c r="C227" s="11">
        <v>193</v>
      </c>
      <c r="D227" s="12">
        <v>41117</v>
      </c>
      <c r="E227" s="7">
        <v>370</v>
      </c>
      <c r="F227" s="8">
        <f t="shared" si="8"/>
        <v>259</v>
      </c>
    </row>
    <row r="228" spans="1:6" ht="12.75" customHeight="1" x14ac:dyDescent="0.2">
      <c r="A228" s="9">
        <v>329</v>
      </c>
      <c r="B228" s="10" t="s">
        <v>120</v>
      </c>
      <c r="C228" s="11">
        <v>193</v>
      </c>
      <c r="D228" s="12">
        <v>41117</v>
      </c>
      <c r="E228" s="7">
        <v>370</v>
      </c>
      <c r="F228" s="8">
        <f t="shared" si="8"/>
        <v>259</v>
      </c>
    </row>
    <row r="229" spans="1:6" ht="12.75" customHeight="1" x14ac:dyDescent="0.2">
      <c r="A229" s="9">
        <v>330</v>
      </c>
      <c r="B229" s="10" t="s">
        <v>120</v>
      </c>
      <c r="C229" s="11">
        <v>193</v>
      </c>
      <c r="D229" s="12">
        <v>41117</v>
      </c>
      <c r="E229" s="7">
        <v>370</v>
      </c>
      <c r="F229" s="8">
        <f t="shared" si="8"/>
        <v>259</v>
      </c>
    </row>
    <row r="230" spans="1:6" ht="12.75" customHeight="1" x14ac:dyDescent="0.2">
      <c r="A230" s="9">
        <v>331</v>
      </c>
      <c r="B230" s="10" t="s">
        <v>120</v>
      </c>
      <c r="C230" s="11">
        <v>193</v>
      </c>
      <c r="D230" s="12">
        <v>41117</v>
      </c>
      <c r="E230" s="7">
        <v>370</v>
      </c>
      <c r="F230" s="8">
        <f t="shared" si="8"/>
        <v>259</v>
      </c>
    </row>
    <row r="231" spans="1:6" ht="12.75" customHeight="1" x14ac:dyDescent="0.2">
      <c r="A231" s="9">
        <v>332</v>
      </c>
      <c r="B231" s="10" t="s">
        <v>120</v>
      </c>
      <c r="C231" s="11">
        <v>193</v>
      </c>
      <c r="D231" s="12">
        <v>41117</v>
      </c>
      <c r="E231" s="7">
        <v>370</v>
      </c>
      <c r="F231" s="8">
        <f t="shared" si="8"/>
        <v>259</v>
      </c>
    </row>
    <row r="232" spans="1:6" ht="12.75" customHeight="1" x14ac:dyDescent="0.2">
      <c r="A232" s="9">
        <v>333</v>
      </c>
      <c r="B232" s="10" t="s">
        <v>120</v>
      </c>
      <c r="C232" s="11">
        <v>193</v>
      </c>
      <c r="D232" s="12">
        <v>41117</v>
      </c>
      <c r="E232" s="7">
        <v>370</v>
      </c>
      <c r="F232" s="8">
        <f t="shared" si="8"/>
        <v>259</v>
      </c>
    </row>
    <row r="233" spans="1:6" ht="12.75" customHeight="1" x14ac:dyDescent="0.2">
      <c r="A233" s="9">
        <v>334</v>
      </c>
      <c r="B233" s="10" t="s">
        <v>120</v>
      </c>
      <c r="C233" s="11">
        <v>193</v>
      </c>
      <c r="D233" s="12">
        <v>41117</v>
      </c>
      <c r="E233" s="7">
        <v>370</v>
      </c>
      <c r="F233" s="8">
        <f t="shared" si="8"/>
        <v>259</v>
      </c>
    </row>
    <row r="234" spans="1:6" ht="12.75" customHeight="1" x14ac:dyDescent="0.2">
      <c r="A234" s="9">
        <v>335</v>
      </c>
      <c r="B234" s="10" t="s">
        <v>121</v>
      </c>
      <c r="C234" s="11">
        <v>193</v>
      </c>
      <c r="D234" s="12">
        <v>41117</v>
      </c>
      <c r="E234" s="7">
        <v>425</v>
      </c>
      <c r="F234" s="8">
        <f t="shared" si="8"/>
        <v>297.5</v>
      </c>
    </row>
    <row r="235" spans="1:6" ht="12.75" customHeight="1" x14ac:dyDescent="0.2">
      <c r="A235" s="9">
        <v>336</v>
      </c>
      <c r="B235" s="10" t="s">
        <v>122</v>
      </c>
      <c r="C235" s="11">
        <v>4271</v>
      </c>
      <c r="D235" s="12">
        <v>41247</v>
      </c>
      <c r="E235" s="7">
        <v>39000</v>
      </c>
      <c r="F235" s="8">
        <f>E235*90%</f>
        <v>35100</v>
      </c>
    </row>
    <row r="236" spans="1:6" ht="12.75" customHeight="1" x14ac:dyDescent="0.2">
      <c r="A236" s="9">
        <v>337</v>
      </c>
      <c r="B236" s="10" t="s">
        <v>123</v>
      </c>
      <c r="C236" s="11">
        <v>218</v>
      </c>
      <c r="D236" s="12">
        <v>41143</v>
      </c>
      <c r="E236" s="7">
        <v>900</v>
      </c>
      <c r="F236" s="8">
        <f t="shared" ref="F236:F237" si="9">E236*70%</f>
        <v>630</v>
      </c>
    </row>
    <row r="237" spans="1:6" ht="12.75" customHeight="1" x14ac:dyDescent="0.2">
      <c r="A237" s="9">
        <v>338</v>
      </c>
      <c r="B237" s="10" t="s">
        <v>124</v>
      </c>
      <c r="C237" s="11">
        <v>350</v>
      </c>
      <c r="D237" s="12">
        <v>41143</v>
      </c>
      <c r="E237" s="7">
        <v>350</v>
      </c>
      <c r="F237" s="8">
        <f t="shared" si="9"/>
        <v>244.99999999999997</v>
      </c>
    </row>
    <row r="238" spans="1:6" ht="12.75" customHeight="1" x14ac:dyDescent="0.2">
      <c r="A238" s="9">
        <v>339</v>
      </c>
      <c r="B238" s="10" t="s">
        <v>125</v>
      </c>
      <c r="C238" s="11">
        <v>200039</v>
      </c>
      <c r="D238" s="12">
        <v>41568</v>
      </c>
      <c r="E238" s="7">
        <v>1277</v>
      </c>
      <c r="F238" s="8">
        <f>E238*80%</f>
        <v>1021.6</v>
      </c>
    </row>
    <row r="239" spans="1:6" ht="12.75" customHeight="1" x14ac:dyDescent="0.2">
      <c r="A239" s="9">
        <v>340</v>
      </c>
      <c r="B239" s="10" t="s">
        <v>126</v>
      </c>
      <c r="C239" s="11">
        <v>178</v>
      </c>
      <c r="D239" s="12">
        <v>41326</v>
      </c>
      <c r="E239" s="7">
        <v>1500</v>
      </c>
      <c r="F239" s="8">
        <f t="shared" ref="F239:F242" si="10">E239*60%</f>
        <v>900</v>
      </c>
    </row>
    <row r="240" spans="1:6" ht="12.75" customHeight="1" x14ac:dyDescent="0.2">
      <c r="A240" s="9">
        <v>341</v>
      </c>
      <c r="B240" s="10" t="s">
        <v>127</v>
      </c>
      <c r="C240" s="11">
        <v>178</v>
      </c>
      <c r="D240" s="12">
        <v>41326</v>
      </c>
      <c r="E240" s="7">
        <v>1500</v>
      </c>
      <c r="F240" s="8">
        <f t="shared" si="10"/>
        <v>900</v>
      </c>
    </row>
    <row r="241" spans="1:6" ht="12.75" customHeight="1" x14ac:dyDescent="0.2">
      <c r="A241" s="9">
        <v>342</v>
      </c>
      <c r="B241" s="10" t="s">
        <v>128</v>
      </c>
      <c r="C241" s="11">
        <v>178</v>
      </c>
      <c r="D241" s="12">
        <v>41326</v>
      </c>
      <c r="E241" s="7">
        <v>1500</v>
      </c>
      <c r="F241" s="8">
        <f t="shared" si="10"/>
        <v>900</v>
      </c>
    </row>
    <row r="242" spans="1:6" ht="12.75" customHeight="1" x14ac:dyDescent="0.2">
      <c r="A242" s="14">
        <v>343</v>
      </c>
      <c r="B242" s="15" t="s">
        <v>129</v>
      </c>
      <c r="C242" s="11">
        <v>178</v>
      </c>
      <c r="D242" s="12">
        <v>41326</v>
      </c>
      <c r="E242" s="7">
        <v>1500</v>
      </c>
      <c r="F242" s="8">
        <f t="shared" si="10"/>
        <v>900</v>
      </c>
    </row>
    <row r="243" spans="1:6" ht="12.75" customHeight="1" x14ac:dyDescent="0.2">
      <c r="A243" s="16"/>
      <c r="B243" s="17"/>
      <c r="C243" s="18"/>
      <c r="D243" s="19"/>
      <c r="E243" s="20">
        <f t="shared" ref="E243:F243" si="11">SUM(E3:E242)</f>
        <v>551960.06999999995</v>
      </c>
      <c r="F243" s="21">
        <f t="shared" si="11"/>
        <v>2420151.8289999994</v>
      </c>
    </row>
    <row r="244" spans="1:6" ht="12.75" customHeight="1" x14ac:dyDescent="0.2">
      <c r="A244" s="22"/>
      <c r="B244" s="23"/>
      <c r="C244" s="24"/>
      <c r="D244" s="25"/>
      <c r="E244" s="26"/>
      <c r="F244" s="27" t="s">
        <v>5</v>
      </c>
    </row>
    <row r="245" spans="1:6" ht="12.75" customHeight="1" x14ac:dyDescent="0.2">
      <c r="A245" s="28">
        <v>344</v>
      </c>
      <c r="B245" s="29" t="s">
        <v>130</v>
      </c>
      <c r="C245" s="30">
        <v>3835</v>
      </c>
      <c r="D245" s="31">
        <v>42031</v>
      </c>
      <c r="E245" s="32"/>
      <c r="F245" s="8">
        <v>1365</v>
      </c>
    </row>
    <row r="246" spans="1:6" ht="12.75" customHeight="1" x14ac:dyDescent="0.2">
      <c r="A246" s="9">
        <v>345</v>
      </c>
      <c r="B246" s="10" t="s">
        <v>131</v>
      </c>
      <c r="C246" s="11">
        <v>74</v>
      </c>
      <c r="D246" s="12">
        <v>42032</v>
      </c>
      <c r="E246" s="33"/>
      <c r="F246" s="8">
        <v>2200</v>
      </c>
    </row>
    <row r="247" spans="1:6" ht="12.75" customHeight="1" x14ac:dyDescent="0.2">
      <c r="A247" s="9">
        <v>346</v>
      </c>
      <c r="B247" s="10" t="s">
        <v>132</v>
      </c>
      <c r="C247" s="11">
        <v>393256</v>
      </c>
      <c r="D247" s="12">
        <v>42032</v>
      </c>
      <c r="E247" s="33"/>
      <c r="F247" s="8">
        <v>36000</v>
      </c>
    </row>
    <row r="248" spans="1:6" ht="12.75" customHeight="1" x14ac:dyDescent="0.2">
      <c r="A248" s="9">
        <v>347</v>
      </c>
      <c r="B248" s="10" t="s">
        <v>133</v>
      </c>
      <c r="C248" s="11">
        <v>393257</v>
      </c>
      <c r="D248" s="12">
        <v>42032</v>
      </c>
      <c r="E248" s="33"/>
      <c r="F248" s="8">
        <v>36000</v>
      </c>
    </row>
    <row r="249" spans="1:6" ht="12.75" customHeight="1" x14ac:dyDescent="0.2">
      <c r="A249" s="9">
        <v>348</v>
      </c>
      <c r="B249" s="10" t="s">
        <v>134</v>
      </c>
      <c r="C249" s="11">
        <v>393258</v>
      </c>
      <c r="D249" s="12">
        <v>42032</v>
      </c>
      <c r="E249" s="33"/>
      <c r="F249" s="8">
        <v>36000</v>
      </c>
    </row>
    <row r="250" spans="1:6" ht="12.75" customHeight="1" x14ac:dyDescent="0.2">
      <c r="A250" s="9">
        <v>349</v>
      </c>
      <c r="B250" s="10" t="s">
        <v>135</v>
      </c>
      <c r="C250" s="11" t="s">
        <v>136</v>
      </c>
      <c r="D250" s="12">
        <v>42130</v>
      </c>
      <c r="E250" s="33"/>
      <c r="F250" s="8">
        <v>2882</v>
      </c>
    </row>
    <row r="251" spans="1:6" ht="12.75" customHeight="1" x14ac:dyDescent="0.2">
      <c r="A251" s="9">
        <v>350</v>
      </c>
      <c r="B251" s="34" t="s">
        <v>137</v>
      </c>
      <c r="C251" s="11">
        <v>3621</v>
      </c>
      <c r="D251" s="12">
        <v>42139</v>
      </c>
      <c r="E251" s="33"/>
      <c r="F251" s="8">
        <v>2264.91</v>
      </c>
    </row>
    <row r="252" spans="1:6" ht="12.75" customHeight="1" x14ac:dyDescent="0.2">
      <c r="A252" s="9">
        <v>351</v>
      </c>
      <c r="B252" s="10" t="s">
        <v>138</v>
      </c>
      <c r="C252" s="11">
        <v>5556249</v>
      </c>
      <c r="D252" s="12">
        <v>42303</v>
      </c>
      <c r="E252" s="33"/>
      <c r="F252" s="8">
        <v>2588</v>
      </c>
    </row>
    <row r="253" spans="1:6" ht="12.75" customHeight="1" x14ac:dyDescent="0.2">
      <c r="A253" s="9">
        <v>352</v>
      </c>
      <c r="B253" s="10" t="s">
        <v>138</v>
      </c>
      <c r="C253" s="11">
        <v>5556249</v>
      </c>
      <c r="D253" s="12">
        <v>42303</v>
      </c>
      <c r="E253" s="33"/>
      <c r="F253" s="8">
        <v>2588</v>
      </c>
    </row>
    <row r="254" spans="1:6" ht="12.75" customHeight="1" x14ac:dyDescent="0.2">
      <c r="A254" s="9">
        <v>353</v>
      </c>
      <c r="B254" s="10" t="s">
        <v>138</v>
      </c>
      <c r="C254" s="11">
        <v>5556249</v>
      </c>
      <c r="D254" s="12">
        <v>42303</v>
      </c>
      <c r="E254" s="33"/>
      <c r="F254" s="8">
        <v>2588</v>
      </c>
    </row>
    <row r="255" spans="1:6" ht="12.75" customHeight="1" x14ac:dyDescent="0.2">
      <c r="A255" s="9">
        <v>354</v>
      </c>
      <c r="B255" s="10" t="s">
        <v>138</v>
      </c>
      <c r="C255" s="11">
        <v>5556249</v>
      </c>
      <c r="D255" s="12">
        <v>42303</v>
      </c>
      <c r="E255" s="33"/>
      <c r="F255" s="8">
        <v>2588</v>
      </c>
    </row>
    <row r="256" spans="1:6" ht="12.75" customHeight="1" x14ac:dyDescent="0.2">
      <c r="A256" s="9">
        <v>355</v>
      </c>
      <c r="B256" s="10" t="s">
        <v>138</v>
      </c>
      <c r="C256" s="11">
        <v>5556249</v>
      </c>
      <c r="D256" s="12">
        <v>42303</v>
      </c>
      <c r="E256" s="33"/>
      <c r="F256" s="8">
        <v>2588</v>
      </c>
    </row>
    <row r="257" spans="1:7" ht="12.75" customHeight="1" x14ac:dyDescent="0.2">
      <c r="A257" s="9">
        <v>356</v>
      </c>
      <c r="B257" s="10" t="s">
        <v>138</v>
      </c>
      <c r="C257" s="11">
        <v>5556249</v>
      </c>
      <c r="D257" s="12">
        <v>42303</v>
      </c>
      <c r="E257" s="33"/>
      <c r="F257" s="8">
        <v>2588</v>
      </c>
    </row>
    <row r="258" spans="1:7" ht="12.75" customHeight="1" x14ac:dyDescent="0.2">
      <c r="A258" s="9">
        <v>357</v>
      </c>
      <c r="B258" s="10" t="s">
        <v>138</v>
      </c>
      <c r="C258" s="11">
        <v>5556249</v>
      </c>
      <c r="D258" s="12">
        <v>42303</v>
      </c>
      <c r="E258" s="33"/>
      <c r="F258" s="8">
        <v>2588</v>
      </c>
    </row>
    <row r="259" spans="1:7" ht="12.75" customHeight="1" x14ac:dyDescent="0.2">
      <c r="A259" s="9">
        <v>358</v>
      </c>
      <c r="B259" s="10" t="s">
        <v>138</v>
      </c>
      <c r="C259" s="11">
        <v>5556249</v>
      </c>
      <c r="D259" s="12">
        <v>42303</v>
      </c>
      <c r="E259" s="33"/>
      <c r="F259" s="8">
        <v>2588</v>
      </c>
    </row>
    <row r="260" spans="1:7" ht="12.75" customHeight="1" x14ac:dyDescent="0.2">
      <c r="A260" s="9">
        <v>359</v>
      </c>
      <c r="B260" s="10" t="s">
        <v>138</v>
      </c>
      <c r="C260" s="11">
        <v>5556249</v>
      </c>
      <c r="D260" s="12">
        <v>42303</v>
      </c>
      <c r="E260" s="33"/>
      <c r="F260" s="8">
        <v>2588</v>
      </c>
    </row>
    <row r="261" spans="1:7" ht="12.75" customHeight="1" x14ac:dyDescent="0.2">
      <c r="A261" s="9">
        <v>360</v>
      </c>
      <c r="B261" s="10" t="s">
        <v>138</v>
      </c>
      <c r="C261" s="11">
        <v>5556249</v>
      </c>
      <c r="D261" s="12">
        <v>42303</v>
      </c>
      <c r="E261" s="33"/>
      <c r="F261" s="8">
        <v>2588</v>
      </c>
    </row>
    <row r="262" spans="1:7" ht="12.75" customHeight="1" x14ac:dyDescent="0.2">
      <c r="A262" s="9">
        <v>361</v>
      </c>
      <c r="B262" s="10" t="s">
        <v>138</v>
      </c>
      <c r="C262" s="11">
        <v>5556249</v>
      </c>
      <c r="D262" s="12">
        <v>42303</v>
      </c>
      <c r="E262" s="33"/>
      <c r="F262" s="8">
        <v>2588</v>
      </c>
    </row>
    <row r="263" spans="1:7" ht="12.75" customHeight="1" x14ac:dyDescent="0.2">
      <c r="A263" s="9">
        <v>362</v>
      </c>
      <c r="B263" s="10" t="s">
        <v>138</v>
      </c>
      <c r="C263" s="11">
        <v>5556249</v>
      </c>
      <c r="D263" s="12">
        <v>42303</v>
      </c>
      <c r="E263" s="33"/>
      <c r="F263" s="8">
        <v>2588</v>
      </c>
    </row>
    <row r="264" spans="1:7" ht="12.75" customHeight="1" x14ac:dyDescent="0.2">
      <c r="A264" s="9">
        <v>363</v>
      </c>
      <c r="B264" s="10" t="s">
        <v>138</v>
      </c>
      <c r="C264" s="11">
        <v>5556249</v>
      </c>
      <c r="D264" s="12">
        <v>42303</v>
      </c>
      <c r="E264" s="33"/>
      <c r="F264" s="8">
        <v>2588</v>
      </c>
    </row>
    <row r="265" spans="1:7" ht="12.75" customHeight="1" x14ac:dyDescent="0.2">
      <c r="A265" s="9">
        <v>364</v>
      </c>
      <c r="B265" s="10" t="s">
        <v>138</v>
      </c>
      <c r="C265" s="11">
        <v>5556249</v>
      </c>
      <c r="D265" s="12">
        <v>42303</v>
      </c>
      <c r="E265" s="33"/>
      <c r="F265" s="8">
        <v>2588</v>
      </c>
    </row>
    <row r="266" spans="1:7" ht="12.75" customHeight="1" x14ac:dyDescent="0.2">
      <c r="A266" s="9">
        <v>365</v>
      </c>
      <c r="B266" s="10" t="s">
        <v>138</v>
      </c>
      <c r="C266" s="11">
        <v>5556249</v>
      </c>
      <c r="D266" s="12">
        <v>42303</v>
      </c>
      <c r="E266" s="33"/>
      <c r="F266" s="8">
        <v>2588</v>
      </c>
    </row>
    <row r="267" spans="1:7" ht="12.75" customHeight="1" x14ac:dyDescent="0.2">
      <c r="A267" s="9">
        <v>366</v>
      </c>
      <c r="B267" s="10" t="s">
        <v>138</v>
      </c>
      <c r="C267" s="11">
        <v>5556249</v>
      </c>
      <c r="D267" s="12">
        <v>42303</v>
      </c>
      <c r="E267" s="33"/>
      <c r="F267" s="8">
        <v>2588</v>
      </c>
    </row>
    <row r="268" spans="1:7" ht="12.75" customHeight="1" x14ac:dyDescent="0.2">
      <c r="A268" s="9">
        <v>367</v>
      </c>
      <c r="B268" s="10" t="s">
        <v>138</v>
      </c>
      <c r="C268" s="11">
        <v>5556249</v>
      </c>
      <c r="D268" s="12">
        <v>42303</v>
      </c>
      <c r="E268" s="33"/>
      <c r="F268" s="8">
        <v>2588</v>
      </c>
    </row>
    <row r="269" spans="1:7" ht="12.75" customHeight="1" x14ac:dyDescent="0.2">
      <c r="A269" s="9">
        <v>368</v>
      </c>
      <c r="B269" s="10" t="s">
        <v>138</v>
      </c>
      <c r="C269" s="11">
        <v>5556249</v>
      </c>
      <c r="D269" s="12">
        <v>42303</v>
      </c>
      <c r="E269" s="33"/>
      <c r="F269" s="8">
        <v>2588</v>
      </c>
    </row>
    <row r="270" spans="1:7" ht="12.75" customHeight="1" x14ac:dyDescent="0.2">
      <c r="A270" s="9">
        <v>369</v>
      </c>
      <c r="B270" s="10" t="s">
        <v>138</v>
      </c>
      <c r="C270" s="11">
        <v>5556249</v>
      </c>
      <c r="D270" s="12">
        <v>42303</v>
      </c>
      <c r="E270" s="33"/>
      <c r="F270" s="8">
        <v>2588</v>
      </c>
    </row>
    <row r="271" spans="1:7" ht="12.75" customHeight="1" x14ac:dyDescent="0.2">
      <c r="A271" s="9">
        <v>370</v>
      </c>
      <c r="B271" s="10" t="s">
        <v>138</v>
      </c>
      <c r="C271" s="11">
        <v>5556249</v>
      </c>
      <c r="D271" s="12">
        <v>42303</v>
      </c>
      <c r="E271" s="33"/>
      <c r="F271" s="8">
        <v>2588</v>
      </c>
    </row>
    <row r="272" spans="1:7" ht="12.75" customHeight="1" x14ac:dyDescent="0.2">
      <c r="A272" s="9">
        <v>371</v>
      </c>
      <c r="B272" s="10" t="s">
        <v>138</v>
      </c>
      <c r="C272" s="11">
        <v>5556249</v>
      </c>
      <c r="D272" s="12">
        <v>42303</v>
      </c>
      <c r="E272" s="33"/>
      <c r="F272" s="8">
        <v>2588</v>
      </c>
      <c r="G272" s="35"/>
    </row>
    <row r="273" spans="1:7" ht="12.75" customHeight="1" x14ac:dyDescent="0.2">
      <c r="A273" s="9">
        <v>372</v>
      </c>
      <c r="B273" s="10" t="s">
        <v>131</v>
      </c>
      <c r="C273" s="11">
        <v>93</v>
      </c>
      <c r="D273" s="12">
        <v>42440</v>
      </c>
      <c r="E273" s="7"/>
      <c r="F273" s="8">
        <v>5290</v>
      </c>
      <c r="G273" s="35"/>
    </row>
    <row r="274" spans="1:7" ht="12.75" customHeight="1" x14ac:dyDescent="0.2">
      <c r="A274" s="9">
        <v>373</v>
      </c>
      <c r="B274" s="10" t="s">
        <v>139</v>
      </c>
      <c r="C274" s="11">
        <v>6430</v>
      </c>
      <c r="D274" s="12">
        <v>42515</v>
      </c>
      <c r="E274" s="7"/>
      <c r="F274" s="8">
        <v>395</v>
      </c>
      <c r="G274" s="36"/>
    </row>
    <row r="275" spans="1:7" ht="12.75" customHeight="1" x14ac:dyDescent="0.2">
      <c r="A275" s="9">
        <v>374</v>
      </c>
      <c r="B275" s="10" t="s">
        <v>140</v>
      </c>
      <c r="C275" s="11">
        <v>1378</v>
      </c>
      <c r="D275" s="12">
        <v>42538</v>
      </c>
      <c r="E275" s="7"/>
      <c r="F275" s="8">
        <v>2175.5</v>
      </c>
      <c r="G275" s="36"/>
    </row>
    <row r="276" spans="1:7" ht="12.75" customHeight="1" x14ac:dyDescent="0.2">
      <c r="A276" s="37">
        <v>375</v>
      </c>
      <c r="B276" s="38" t="s">
        <v>141</v>
      </c>
      <c r="C276" s="39">
        <v>93358</v>
      </c>
      <c r="D276" s="40">
        <v>42703</v>
      </c>
      <c r="E276" s="41"/>
      <c r="F276" s="42">
        <v>1689</v>
      </c>
      <c r="G276" s="36"/>
    </row>
    <row r="277" spans="1:7" ht="12.75" customHeight="1" x14ac:dyDescent="0.2">
      <c r="A277" s="43">
        <v>376</v>
      </c>
      <c r="B277" s="44" t="s">
        <v>142</v>
      </c>
      <c r="C277" s="45">
        <v>938</v>
      </c>
      <c r="D277" s="46">
        <v>42742</v>
      </c>
      <c r="E277" s="47"/>
      <c r="F277" s="48">
        <v>2060</v>
      </c>
      <c r="G277" s="36"/>
    </row>
    <row r="278" spans="1:7" ht="12.75" customHeight="1" x14ac:dyDescent="0.2">
      <c r="A278" s="9">
        <v>378</v>
      </c>
      <c r="B278" s="10" t="s">
        <v>143</v>
      </c>
      <c r="C278" s="11">
        <v>203</v>
      </c>
      <c r="D278" s="12">
        <v>42916</v>
      </c>
      <c r="E278" s="33"/>
      <c r="F278" s="8">
        <v>4491</v>
      </c>
      <c r="G278" s="36"/>
    </row>
    <row r="279" spans="1:7" ht="12.75" customHeight="1" x14ac:dyDescent="0.2">
      <c r="A279" s="9">
        <v>379</v>
      </c>
      <c r="B279" s="10" t="s">
        <v>143</v>
      </c>
      <c r="C279" s="11">
        <v>203</v>
      </c>
      <c r="D279" s="12">
        <v>42916</v>
      </c>
      <c r="E279" s="33"/>
      <c r="F279" s="8">
        <v>4491</v>
      </c>
      <c r="G279" s="36"/>
    </row>
    <row r="280" spans="1:7" ht="12.75" customHeight="1" x14ac:dyDescent="0.2">
      <c r="A280" s="9">
        <v>380</v>
      </c>
      <c r="B280" s="10" t="s">
        <v>144</v>
      </c>
      <c r="C280" s="30">
        <v>203</v>
      </c>
      <c r="D280" s="12">
        <v>42916</v>
      </c>
      <c r="E280" s="33"/>
      <c r="F280" s="8">
        <v>677</v>
      </c>
      <c r="G280" s="36"/>
    </row>
    <row r="281" spans="1:7" ht="12.75" customHeight="1" x14ac:dyDescent="0.2">
      <c r="A281" s="9">
        <v>381</v>
      </c>
      <c r="B281" s="10" t="s">
        <v>144</v>
      </c>
      <c r="C281" s="30">
        <v>203</v>
      </c>
      <c r="D281" s="12">
        <v>42916</v>
      </c>
      <c r="E281" s="33"/>
      <c r="F281" s="8">
        <v>677</v>
      </c>
      <c r="G281" s="36"/>
    </row>
    <row r="282" spans="1:7" ht="12.75" customHeight="1" x14ac:dyDescent="0.2">
      <c r="A282" s="9">
        <v>382</v>
      </c>
      <c r="B282" s="10" t="s">
        <v>144</v>
      </c>
      <c r="C282" s="30">
        <v>203</v>
      </c>
      <c r="D282" s="12">
        <v>42916</v>
      </c>
      <c r="E282" s="33"/>
      <c r="F282" s="8">
        <v>677</v>
      </c>
      <c r="G282" s="36"/>
    </row>
    <row r="283" spans="1:7" ht="12.75" customHeight="1" x14ac:dyDescent="0.2">
      <c r="A283" s="9">
        <v>383</v>
      </c>
      <c r="B283" s="10" t="s">
        <v>144</v>
      </c>
      <c r="C283" s="30">
        <v>203</v>
      </c>
      <c r="D283" s="12">
        <v>42916</v>
      </c>
      <c r="E283" s="33"/>
      <c r="F283" s="8">
        <v>677</v>
      </c>
      <c r="G283" s="36"/>
    </row>
    <row r="284" spans="1:7" ht="12.75" customHeight="1" x14ac:dyDescent="0.2">
      <c r="A284" s="34">
        <v>384</v>
      </c>
      <c r="B284" s="10" t="s">
        <v>144</v>
      </c>
      <c r="C284" s="30">
        <v>203</v>
      </c>
      <c r="D284" s="12">
        <v>42916</v>
      </c>
      <c r="E284" s="33"/>
      <c r="F284" s="8">
        <v>677</v>
      </c>
      <c r="G284" s="36"/>
    </row>
    <row r="285" spans="1:7" ht="12.75" customHeight="1" x14ac:dyDescent="0.2">
      <c r="A285" s="9">
        <v>385</v>
      </c>
      <c r="B285" s="10" t="s">
        <v>144</v>
      </c>
      <c r="C285" s="30">
        <v>203</v>
      </c>
      <c r="D285" s="12">
        <v>42916</v>
      </c>
      <c r="E285" s="33"/>
      <c r="F285" s="8">
        <v>677</v>
      </c>
      <c r="G285" s="36"/>
    </row>
    <row r="286" spans="1:7" ht="12.75" customHeight="1" x14ac:dyDescent="0.2">
      <c r="A286" s="9">
        <v>386</v>
      </c>
      <c r="B286" s="10" t="s">
        <v>144</v>
      </c>
      <c r="C286" s="30">
        <v>203</v>
      </c>
      <c r="D286" s="12">
        <v>42916</v>
      </c>
      <c r="E286" s="33"/>
      <c r="F286" s="8">
        <v>677</v>
      </c>
      <c r="G286" s="36"/>
    </row>
    <row r="287" spans="1:7" ht="12.75" customHeight="1" x14ac:dyDescent="0.2">
      <c r="A287" s="9">
        <v>387</v>
      </c>
      <c r="B287" s="44" t="s">
        <v>145</v>
      </c>
      <c r="C287" s="11">
        <v>203</v>
      </c>
      <c r="D287" s="12">
        <v>42916</v>
      </c>
      <c r="E287" s="33"/>
      <c r="F287" s="8">
        <v>2557</v>
      </c>
      <c r="G287" s="36"/>
    </row>
    <row r="288" spans="1:7" ht="12.75" customHeight="1" x14ac:dyDescent="0.2">
      <c r="A288" s="9">
        <v>388</v>
      </c>
      <c r="B288" s="10" t="s">
        <v>146</v>
      </c>
      <c r="C288" s="11">
        <v>203</v>
      </c>
      <c r="D288" s="12">
        <v>42916</v>
      </c>
      <c r="E288" s="33"/>
      <c r="F288" s="8">
        <v>1891</v>
      </c>
      <c r="G288" s="36"/>
    </row>
    <row r="289" spans="1:7" ht="12.75" customHeight="1" x14ac:dyDescent="0.2">
      <c r="A289" s="9">
        <v>389</v>
      </c>
      <c r="B289" s="10" t="s">
        <v>146</v>
      </c>
      <c r="C289" s="11">
        <v>203</v>
      </c>
      <c r="D289" s="12">
        <v>42916</v>
      </c>
      <c r="E289" s="33"/>
      <c r="F289" s="8">
        <v>1891</v>
      </c>
      <c r="G289" s="35"/>
    </row>
    <row r="290" spans="1:7" ht="12.75" customHeight="1" x14ac:dyDescent="0.2">
      <c r="A290" s="9">
        <v>390</v>
      </c>
      <c r="B290" s="10" t="s">
        <v>147</v>
      </c>
      <c r="C290" s="11">
        <v>206</v>
      </c>
      <c r="D290" s="12">
        <v>42916</v>
      </c>
      <c r="E290" s="33"/>
      <c r="F290" s="8">
        <v>935</v>
      </c>
      <c r="G290" s="36"/>
    </row>
    <row r="291" spans="1:7" ht="12.75" customHeight="1" x14ac:dyDescent="0.2">
      <c r="A291" s="9">
        <v>391</v>
      </c>
      <c r="B291" s="10" t="s">
        <v>147</v>
      </c>
      <c r="C291" s="11">
        <v>206</v>
      </c>
      <c r="D291" s="12">
        <v>42916</v>
      </c>
      <c r="E291" s="33"/>
      <c r="F291" s="8">
        <v>935</v>
      </c>
      <c r="G291" s="36"/>
    </row>
    <row r="292" spans="1:7" ht="12.75" customHeight="1" x14ac:dyDescent="0.2">
      <c r="A292" s="9">
        <v>392</v>
      </c>
      <c r="B292" s="10" t="s">
        <v>147</v>
      </c>
      <c r="C292" s="11">
        <v>206</v>
      </c>
      <c r="D292" s="12">
        <v>42916</v>
      </c>
      <c r="E292" s="33"/>
      <c r="F292" s="8">
        <v>935</v>
      </c>
      <c r="G292" s="36"/>
    </row>
    <row r="293" spans="1:7" ht="12.75" customHeight="1" x14ac:dyDescent="0.2">
      <c r="A293" s="9">
        <v>393</v>
      </c>
      <c r="B293" s="10" t="s">
        <v>147</v>
      </c>
      <c r="C293" s="11">
        <v>206</v>
      </c>
      <c r="D293" s="12">
        <v>42916</v>
      </c>
      <c r="E293" s="33"/>
      <c r="F293" s="8">
        <v>935</v>
      </c>
      <c r="G293" s="35"/>
    </row>
    <row r="294" spans="1:7" ht="12.75" customHeight="1" x14ac:dyDescent="0.2">
      <c r="A294" s="9">
        <v>394</v>
      </c>
      <c r="B294" s="10" t="s">
        <v>131</v>
      </c>
      <c r="C294" s="9" t="s">
        <v>148</v>
      </c>
      <c r="D294" s="12">
        <v>42950</v>
      </c>
      <c r="E294" s="33"/>
      <c r="F294" s="8">
        <f>1850+640</f>
        <v>2490</v>
      </c>
      <c r="G294" s="36"/>
    </row>
    <row r="295" spans="1:7" ht="12.75" customHeight="1" x14ac:dyDescent="0.2">
      <c r="A295" s="9">
        <v>395</v>
      </c>
      <c r="B295" s="10" t="s">
        <v>68</v>
      </c>
      <c r="C295" s="9">
        <v>460</v>
      </c>
      <c r="D295" s="12">
        <v>42965</v>
      </c>
      <c r="E295" s="33"/>
      <c r="F295" s="8">
        <v>28370</v>
      </c>
      <c r="G295" s="36"/>
    </row>
    <row r="296" spans="1:7" ht="12.75" customHeight="1" x14ac:dyDescent="0.2">
      <c r="A296" s="9">
        <v>396</v>
      </c>
      <c r="B296" s="10" t="s">
        <v>149</v>
      </c>
      <c r="C296" s="9">
        <v>1430</v>
      </c>
      <c r="D296" s="12">
        <v>43048</v>
      </c>
      <c r="E296" s="33"/>
      <c r="F296" s="8">
        <v>1055</v>
      </c>
      <c r="G296" s="36"/>
    </row>
    <row r="297" spans="1:7" ht="12.75" customHeight="1" x14ac:dyDescent="0.2">
      <c r="A297" s="9">
        <v>397</v>
      </c>
      <c r="B297" s="10" t="s">
        <v>150</v>
      </c>
      <c r="C297" s="9">
        <v>1430</v>
      </c>
      <c r="D297" s="12">
        <v>43048</v>
      </c>
      <c r="E297" s="33"/>
      <c r="F297" s="8">
        <v>339</v>
      </c>
      <c r="G297" s="36"/>
    </row>
    <row r="298" spans="1:7" ht="12.75" customHeight="1" x14ac:dyDescent="0.2">
      <c r="A298" s="9">
        <v>398</v>
      </c>
      <c r="B298" s="10" t="s">
        <v>150</v>
      </c>
      <c r="C298" s="9">
        <v>1430</v>
      </c>
      <c r="D298" s="12">
        <v>43048</v>
      </c>
      <c r="E298" s="33"/>
      <c r="F298" s="8">
        <v>339</v>
      </c>
      <c r="G298" s="36"/>
    </row>
    <row r="299" spans="1:7" ht="12.75" customHeight="1" x14ac:dyDescent="0.2">
      <c r="A299" s="9">
        <v>399</v>
      </c>
      <c r="B299" s="10" t="s">
        <v>151</v>
      </c>
      <c r="C299" s="9">
        <v>1430</v>
      </c>
      <c r="D299" s="12">
        <v>43048</v>
      </c>
      <c r="E299" s="33"/>
      <c r="F299" s="8">
        <v>240</v>
      </c>
      <c r="G299" s="36"/>
    </row>
    <row r="300" spans="1:7" ht="12.75" customHeight="1" x14ac:dyDescent="0.2">
      <c r="A300" s="9">
        <v>400</v>
      </c>
      <c r="B300" s="10" t="s">
        <v>151</v>
      </c>
      <c r="C300" s="9">
        <v>1430</v>
      </c>
      <c r="D300" s="12">
        <v>43048</v>
      </c>
      <c r="E300" s="33"/>
      <c r="F300" s="8">
        <v>240</v>
      </c>
      <c r="G300" s="36"/>
    </row>
    <row r="301" spans="1:7" ht="12.75" customHeight="1" x14ac:dyDescent="0.2">
      <c r="A301" s="9">
        <v>401</v>
      </c>
      <c r="B301" s="10" t="s">
        <v>151</v>
      </c>
      <c r="C301" s="9">
        <v>1430</v>
      </c>
      <c r="D301" s="12">
        <v>43048</v>
      </c>
      <c r="E301" s="33"/>
      <c r="F301" s="8">
        <v>240</v>
      </c>
      <c r="G301" s="36"/>
    </row>
    <row r="302" spans="1:7" ht="12.75" customHeight="1" x14ac:dyDescent="0.2">
      <c r="A302" s="9">
        <v>402</v>
      </c>
      <c r="B302" s="10" t="s">
        <v>151</v>
      </c>
      <c r="C302" s="9">
        <v>1430</v>
      </c>
      <c r="D302" s="12">
        <v>43048</v>
      </c>
      <c r="E302" s="33"/>
      <c r="F302" s="8">
        <v>240</v>
      </c>
      <c r="G302" s="36"/>
    </row>
    <row r="303" spans="1:7" ht="12.75" customHeight="1" x14ac:dyDescent="0.2">
      <c r="A303" s="9">
        <v>403</v>
      </c>
      <c r="B303" s="10" t="s">
        <v>151</v>
      </c>
      <c r="C303" s="9">
        <v>1430</v>
      </c>
      <c r="D303" s="12">
        <v>43048</v>
      </c>
      <c r="E303" s="33"/>
      <c r="F303" s="8">
        <v>240</v>
      </c>
      <c r="G303" s="36"/>
    </row>
    <row r="304" spans="1:7" ht="12.75" customHeight="1" x14ac:dyDescent="0.2">
      <c r="A304" s="9">
        <v>404</v>
      </c>
      <c r="B304" s="10" t="s">
        <v>151</v>
      </c>
      <c r="C304" s="9">
        <v>1430</v>
      </c>
      <c r="D304" s="12">
        <v>43048</v>
      </c>
      <c r="E304" s="33"/>
      <c r="F304" s="8">
        <v>240</v>
      </c>
      <c r="G304" s="36"/>
    </row>
    <row r="305" spans="1:7" ht="12.75" customHeight="1" x14ac:dyDescent="0.2">
      <c r="A305" s="9">
        <v>405</v>
      </c>
      <c r="B305" s="10" t="s">
        <v>152</v>
      </c>
      <c r="C305" s="9">
        <v>1430</v>
      </c>
      <c r="D305" s="12">
        <v>43048</v>
      </c>
      <c r="E305" s="33"/>
      <c r="F305" s="8">
        <v>465</v>
      </c>
      <c r="G305" s="36"/>
    </row>
    <row r="306" spans="1:7" ht="12.75" customHeight="1" x14ac:dyDescent="0.2">
      <c r="A306" s="9">
        <v>406</v>
      </c>
      <c r="B306" s="10" t="s">
        <v>152</v>
      </c>
      <c r="C306" s="9">
        <v>1430</v>
      </c>
      <c r="D306" s="12">
        <v>43048</v>
      </c>
      <c r="E306" s="33"/>
      <c r="F306" s="8">
        <v>465</v>
      </c>
      <c r="G306" s="36"/>
    </row>
    <row r="307" spans="1:7" ht="12.75" customHeight="1" x14ac:dyDescent="0.2">
      <c r="A307" s="9">
        <v>407</v>
      </c>
      <c r="B307" s="10" t="s">
        <v>152</v>
      </c>
      <c r="C307" s="9">
        <v>1430</v>
      </c>
      <c r="D307" s="12">
        <v>43048</v>
      </c>
      <c r="E307" s="33"/>
      <c r="F307" s="8">
        <v>465</v>
      </c>
      <c r="G307" s="36"/>
    </row>
    <row r="308" spans="1:7" ht="12.75" customHeight="1" x14ac:dyDescent="0.2">
      <c r="A308" s="9">
        <v>408</v>
      </c>
      <c r="B308" s="10" t="s">
        <v>152</v>
      </c>
      <c r="C308" s="9">
        <v>1430</v>
      </c>
      <c r="D308" s="12">
        <v>43048</v>
      </c>
      <c r="E308" s="33"/>
      <c r="F308" s="8">
        <v>465</v>
      </c>
      <c r="G308" s="36"/>
    </row>
    <row r="309" spans="1:7" ht="12.75" customHeight="1" x14ac:dyDescent="0.2">
      <c r="A309" s="9">
        <v>409</v>
      </c>
      <c r="B309" s="10" t="s">
        <v>152</v>
      </c>
      <c r="C309" s="9">
        <v>1430</v>
      </c>
      <c r="D309" s="12">
        <v>43048</v>
      </c>
      <c r="E309" s="33"/>
      <c r="F309" s="8">
        <v>465</v>
      </c>
      <c r="G309" s="35"/>
    </row>
    <row r="310" spans="1:7" ht="12.75" customHeight="1" x14ac:dyDescent="0.2">
      <c r="A310" s="9"/>
      <c r="B310" s="10" t="s">
        <v>153</v>
      </c>
      <c r="C310" s="9">
        <v>207309</v>
      </c>
      <c r="D310" s="12">
        <v>43417</v>
      </c>
      <c r="E310" s="33"/>
      <c r="F310" s="8">
        <v>513.6</v>
      </c>
      <c r="G310" s="35"/>
    </row>
    <row r="311" spans="1:7" ht="12.75" customHeight="1" x14ac:dyDescent="0.2">
      <c r="A311" s="9"/>
      <c r="B311" s="10" t="s">
        <v>154</v>
      </c>
      <c r="C311" s="9">
        <v>176654</v>
      </c>
      <c r="D311" s="12">
        <v>43473</v>
      </c>
      <c r="E311" s="33"/>
      <c r="F311" s="8">
        <v>1300</v>
      </c>
      <c r="G311" s="35"/>
    </row>
    <row r="312" spans="1:7" ht="12.75" customHeight="1" x14ac:dyDescent="0.2">
      <c r="A312" s="9"/>
      <c r="B312" s="10" t="s">
        <v>155</v>
      </c>
      <c r="C312" s="9">
        <v>1166</v>
      </c>
      <c r="D312" s="12">
        <v>43488</v>
      </c>
      <c r="E312" s="33"/>
      <c r="F312" s="8">
        <v>930</v>
      </c>
      <c r="G312" s="35"/>
    </row>
    <row r="313" spans="1:7" ht="21" customHeight="1" x14ac:dyDescent="0.2">
      <c r="A313" s="236" t="s">
        <v>156</v>
      </c>
      <c r="B313" s="237"/>
      <c r="C313" s="237"/>
      <c r="D313" s="238"/>
      <c r="E313" s="33"/>
      <c r="F313" s="21">
        <f>SUM(F243:F312)</f>
        <v>2665722.8389999997</v>
      </c>
    </row>
    <row r="314" spans="1:7" ht="18.75" customHeight="1" x14ac:dyDescent="0.2">
      <c r="A314" s="49"/>
      <c r="B314" s="49"/>
      <c r="C314" s="49"/>
      <c r="D314" s="49"/>
      <c r="E314" s="50"/>
      <c r="F314" s="51"/>
    </row>
    <row r="315" spans="1:7" ht="18.75" customHeight="1" x14ac:dyDescent="0.25">
      <c r="A315" s="239" t="s">
        <v>157</v>
      </c>
      <c r="B315" s="232"/>
      <c r="C315" s="232"/>
      <c r="D315" s="232"/>
      <c r="E315" s="232"/>
      <c r="F315" s="232"/>
    </row>
    <row r="316" spans="1:7" ht="18.75" customHeight="1" x14ac:dyDescent="0.2">
      <c r="A316" s="49"/>
      <c r="B316" s="49"/>
      <c r="C316" s="49"/>
      <c r="D316" s="49"/>
      <c r="E316" s="50"/>
      <c r="F316" s="51"/>
    </row>
    <row r="317" spans="1:7" ht="18.75" customHeight="1" x14ac:dyDescent="0.2">
      <c r="A317" s="52"/>
      <c r="B317" s="53"/>
      <c r="C317" s="54"/>
      <c r="D317" s="55"/>
      <c r="E317" s="56"/>
      <c r="F317" s="35"/>
      <c r="G317" s="57"/>
    </row>
    <row r="318" spans="1:7" ht="17.25" customHeight="1" x14ac:dyDescent="0.2">
      <c r="A318" s="49"/>
      <c r="B318" s="49"/>
      <c r="C318" s="49"/>
      <c r="D318" s="49"/>
      <c r="E318" s="50"/>
      <c r="F318" s="51"/>
    </row>
    <row r="319" spans="1:7" ht="18.75" customHeight="1" x14ac:dyDescent="0.2">
      <c r="A319" s="49"/>
      <c r="B319" s="49"/>
      <c r="C319" s="49"/>
      <c r="D319" s="49"/>
      <c r="E319" s="50"/>
      <c r="F319" s="51"/>
    </row>
    <row r="320" spans="1:7" ht="18.75" customHeight="1" x14ac:dyDescent="0.2">
      <c r="A320" s="49"/>
      <c r="B320" s="49"/>
      <c r="C320" s="49"/>
      <c r="D320" s="49"/>
      <c r="E320" s="50"/>
      <c r="F320" s="51"/>
    </row>
    <row r="321" spans="1:7" ht="18.75" customHeight="1" x14ac:dyDescent="0.2">
      <c r="A321" s="49"/>
      <c r="B321" s="49"/>
      <c r="C321" s="49"/>
      <c r="D321" s="49"/>
      <c r="E321" s="50"/>
      <c r="F321" s="51"/>
    </row>
    <row r="322" spans="1:7" ht="18.75" customHeight="1" x14ac:dyDescent="0.2">
      <c r="A322" s="49"/>
      <c r="B322" s="49"/>
      <c r="C322" s="49"/>
      <c r="D322" s="49"/>
      <c r="E322" s="50"/>
      <c r="F322" s="51"/>
    </row>
    <row r="323" spans="1:7" ht="18.75" customHeight="1" x14ac:dyDescent="0.2">
      <c r="A323" s="49"/>
      <c r="B323" s="49"/>
      <c r="C323" s="49"/>
      <c r="D323" s="49"/>
      <c r="E323" s="50"/>
      <c r="F323" s="51"/>
    </row>
    <row r="324" spans="1:7" ht="18.75" customHeight="1" x14ac:dyDescent="0.2">
      <c r="A324" s="49"/>
      <c r="B324" s="49"/>
      <c r="C324" s="49"/>
      <c r="D324" s="49"/>
      <c r="E324" s="50"/>
      <c r="F324" s="51"/>
    </row>
    <row r="325" spans="1:7" ht="18.75" customHeight="1" x14ac:dyDescent="0.2">
      <c r="A325" s="49"/>
      <c r="B325" s="49"/>
      <c r="C325" s="49"/>
      <c r="D325" s="49"/>
      <c r="E325" s="50"/>
      <c r="F325" s="51"/>
    </row>
    <row r="326" spans="1:7" ht="18.75" customHeight="1" x14ac:dyDescent="0.2">
      <c r="A326" s="49"/>
      <c r="B326" s="49"/>
      <c r="C326" s="49"/>
      <c r="D326" s="49"/>
      <c r="E326" s="50"/>
      <c r="F326" s="51"/>
    </row>
    <row r="327" spans="1:7" ht="18.75" customHeight="1" x14ac:dyDescent="0.2">
      <c r="A327" s="49"/>
      <c r="B327" s="49"/>
      <c r="C327" s="49"/>
      <c r="D327" s="49"/>
      <c r="E327" s="50"/>
      <c r="F327" s="51"/>
    </row>
    <row r="328" spans="1:7" ht="18.75" customHeight="1" x14ac:dyDescent="0.2">
      <c r="A328" s="49"/>
      <c r="B328" s="49"/>
      <c r="C328" s="49"/>
      <c r="D328" s="49"/>
      <c r="E328" s="50"/>
      <c r="F328" s="51"/>
    </row>
    <row r="329" spans="1:7" ht="18.75" customHeight="1" x14ac:dyDescent="0.2">
      <c r="A329" s="49"/>
      <c r="B329" s="49"/>
      <c r="C329" s="49"/>
      <c r="D329" s="49"/>
      <c r="E329" s="50"/>
    </row>
    <row r="330" spans="1:7" ht="18.75" customHeight="1" x14ac:dyDescent="0.2">
      <c r="A330" s="49"/>
      <c r="B330" s="49"/>
      <c r="C330" s="49"/>
      <c r="D330" s="49"/>
      <c r="E330" s="50"/>
      <c r="F330" s="51"/>
    </row>
    <row r="331" spans="1:7" ht="18.75" customHeight="1" x14ac:dyDescent="0.2">
      <c r="A331" s="49"/>
      <c r="B331" s="49"/>
      <c r="C331" s="49"/>
      <c r="D331" s="49"/>
      <c r="E331" s="50"/>
      <c r="F331" s="51"/>
    </row>
    <row r="332" spans="1:7" ht="18.75" customHeight="1" x14ac:dyDescent="0.2">
      <c r="A332" s="49"/>
      <c r="B332" s="49"/>
      <c r="C332" s="49"/>
      <c r="D332" s="49"/>
      <c r="E332" s="50"/>
      <c r="F332" s="51"/>
    </row>
    <row r="333" spans="1:7" ht="18.75" customHeight="1" x14ac:dyDescent="0.2">
      <c r="A333" s="49"/>
      <c r="B333" s="49"/>
      <c r="C333" s="49"/>
      <c r="D333" s="49"/>
      <c r="E333" s="50"/>
      <c r="F333" s="51"/>
    </row>
    <row r="334" spans="1:7" ht="18.75" customHeight="1" x14ac:dyDescent="0.2">
      <c r="A334" s="58"/>
      <c r="B334" s="59"/>
      <c r="C334" s="59"/>
      <c r="D334" s="59"/>
      <c r="E334" s="60"/>
      <c r="F334" s="59"/>
      <c r="G334" s="59"/>
    </row>
    <row r="335" spans="1:7" ht="17.25" customHeight="1" x14ac:dyDescent="0.2">
      <c r="A335" s="61"/>
      <c r="B335" s="62"/>
      <c r="C335" s="231"/>
      <c r="D335" s="232"/>
      <c r="E335" s="232"/>
      <c r="F335" s="63"/>
    </row>
    <row r="336" spans="1:7" ht="17.25" customHeight="1" x14ac:dyDescent="0.2">
      <c r="A336" s="36"/>
      <c r="B336" s="62"/>
      <c r="C336" s="231"/>
      <c r="D336" s="232"/>
      <c r="E336" s="232"/>
      <c r="F336" s="63"/>
    </row>
    <row r="337" spans="1:6" ht="17.25" customHeight="1" x14ac:dyDescent="0.2">
      <c r="A337" s="36"/>
      <c r="B337" s="64"/>
      <c r="C337" s="231"/>
      <c r="D337" s="232"/>
      <c r="E337" s="232"/>
      <c r="F337" s="63"/>
    </row>
    <row r="338" spans="1:6" ht="17.25" customHeight="1" x14ac:dyDescent="0.2">
      <c r="A338" s="36"/>
      <c r="B338" s="65"/>
      <c r="C338" s="231"/>
      <c r="D338" s="232"/>
      <c r="E338" s="232"/>
      <c r="F338" s="63"/>
    </row>
    <row r="339" spans="1:6" ht="17.25" customHeight="1" x14ac:dyDescent="0.2">
      <c r="A339" s="61"/>
      <c r="B339" s="61"/>
      <c r="C339" s="61"/>
      <c r="D339" s="61"/>
      <c r="E339" s="66"/>
    </row>
    <row r="340" spans="1:6" ht="17.25" customHeight="1" x14ac:dyDescent="0.2">
      <c r="A340" s="63"/>
      <c r="B340" s="63"/>
      <c r="C340" s="63"/>
      <c r="D340" s="63"/>
      <c r="E340" s="67"/>
    </row>
    <row r="341" spans="1:6" ht="17.25" customHeight="1" x14ac:dyDescent="0.3">
      <c r="A341" s="68"/>
      <c r="B341" s="69"/>
      <c r="C341" s="69"/>
      <c r="D341" s="70"/>
      <c r="E341" s="71"/>
    </row>
    <row r="342" spans="1:6" ht="17.25" customHeight="1" x14ac:dyDescent="0.3">
      <c r="A342" s="68"/>
      <c r="B342" s="62"/>
      <c r="C342" s="231"/>
      <c r="D342" s="232"/>
      <c r="E342" s="232"/>
    </row>
    <row r="343" spans="1:6" ht="17.25" customHeight="1" x14ac:dyDescent="0.3">
      <c r="A343" s="68"/>
      <c r="B343" s="62"/>
      <c r="C343" s="231"/>
      <c r="D343" s="232"/>
      <c r="E343" s="232"/>
    </row>
    <row r="344" spans="1:6" ht="17.25" customHeight="1" x14ac:dyDescent="0.3">
      <c r="A344" s="68"/>
      <c r="B344" s="62"/>
      <c r="C344" s="231"/>
      <c r="D344" s="232"/>
      <c r="E344" s="232"/>
    </row>
    <row r="345" spans="1:6" ht="17.25" customHeight="1" x14ac:dyDescent="0.3">
      <c r="A345" s="68"/>
      <c r="B345" s="62"/>
      <c r="C345" s="231"/>
      <c r="D345" s="232"/>
      <c r="E345" s="232"/>
    </row>
    <row r="346" spans="1:6" ht="12.75" customHeight="1" x14ac:dyDescent="0.3">
      <c r="A346" s="68"/>
      <c r="B346" s="69"/>
      <c r="C346" s="69"/>
      <c r="D346" s="70"/>
      <c r="E346" s="71"/>
    </row>
    <row r="347" spans="1:6" ht="12.75" customHeight="1" x14ac:dyDescent="0.3">
      <c r="A347" s="68"/>
      <c r="B347" s="69"/>
      <c r="C347" s="69"/>
      <c r="D347" s="70"/>
      <c r="E347" s="71"/>
    </row>
    <row r="348" spans="1:6" ht="12.75" customHeight="1" x14ac:dyDescent="0.3">
      <c r="A348" s="68"/>
      <c r="B348" s="69"/>
      <c r="C348" s="69"/>
      <c r="D348" s="70"/>
      <c r="E348" s="71"/>
    </row>
    <row r="349" spans="1:6" ht="12.75" customHeight="1" x14ac:dyDescent="0.3">
      <c r="A349" s="68"/>
      <c r="B349" s="69"/>
      <c r="C349" s="69"/>
      <c r="D349" s="70"/>
      <c r="E349" s="71"/>
    </row>
    <row r="350" spans="1:6" ht="12.75" customHeight="1" x14ac:dyDescent="0.3">
      <c r="A350" s="68"/>
      <c r="B350" s="69"/>
      <c r="C350" s="69"/>
      <c r="D350" s="70"/>
      <c r="E350" s="71"/>
    </row>
    <row r="351" spans="1:6" ht="12.75" customHeight="1" x14ac:dyDescent="0.3">
      <c r="A351" s="68"/>
      <c r="B351" s="69"/>
      <c r="C351" s="69"/>
      <c r="D351" s="70"/>
      <c r="E351" s="71"/>
    </row>
    <row r="352" spans="1:6" ht="12.75" customHeight="1" x14ac:dyDescent="0.3">
      <c r="A352" s="68"/>
      <c r="B352" s="69"/>
      <c r="C352" s="69"/>
      <c r="D352" s="70"/>
      <c r="E352" s="71"/>
    </row>
    <row r="353" spans="1:5" ht="12.75" customHeight="1" x14ac:dyDescent="0.3">
      <c r="A353" s="68"/>
      <c r="B353" s="69"/>
      <c r="C353" s="69"/>
      <c r="D353" s="70"/>
      <c r="E353" s="71"/>
    </row>
    <row r="354" spans="1:5" ht="12.75" customHeight="1" x14ac:dyDescent="0.3">
      <c r="A354" s="68"/>
      <c r="B354" s="69"/>
      <c r="C354" s="69"/>
      <c r="D354" s="70"/>
      <c r="E354" s="71"/>
    </row>
    <row r="355" spans="1:5" ht="12.75" customHeight="1" x14ac:dyDescent="0.3">
      <c r="A355" s="68"/>
      <c r="B355" s="69"/>
      <c r="C355" s="69"/>
      <c r="D355" s="70"/>
      <c r="E355" s="71"/>
    </row>
    <row r="356" spans="1:5" ht="12.75" customHeight="1" x14ac:dyDescent="0.3">
      <c r="A356" s="68"/>
      <c r="B356" s="69"/>
      <c r="C356" s="69"/>
      <c r="D356" s="70"/>
      <c r="E356" s="71"/>
    </row>
    <row r="357" spans="1:5" ht="12.75" customHeight="1" x14ac:dyDescent="0.3">
      <c r="A357" s="68"/>
      <c r="B357" s="69"/>
      <c r="C357" s="69"/>
      <c r="D357" s="70"/>
      <c r="E357" s="71"/>
    </row>
    <row r="358" spans="1:5" ht="12.75" customHeight="1" x14ac:dyDescent="0.3">
      <c r="A358" s="68"/>
      <c r="B358" s="69"/>
      <c r="C358" s="69"/>
    </row>
    <row r="359" spans="1:5" ht="12.75" customHeight="1" x14ac:dyDescent="0.3">
      <c r="A359" s="68"/>
      <c r="B359" s="69"/>
      <c r="C359" s="69"/>
    </row>
    <row r="360" spans="1:5" ht="12.75" customHeight="1" x14ac:dyDescent="0.3">
      <c r="A360" s="68"/>
      <c r="B360" s="69"/>
      <c r="C360" s="69"/>
    </row>
    <row r="361" spans="1:5" ht="12.75" customHeight="1" x14ac:dyDescent="0.3">
      <c r="A361" s="68"/>
      <c r="B361" s="69"/>
      <c r="C361" s="69"/>
    </row>
    <row r="362" spans="1:5" ht="12.75" customHeight="1" x14ac:dyDescent="0.3">
      <c r="A362" s="68"/>
      <c r="B362" s="69"/>
      <c r="C362" s="69"/>
    </row>
    <row r="363" spans="1:5" ht="12.75" customHeight="1" x14ac:dyDescent="0.3">
      <c r="A363" s="68"/>
      <c r="B363" s="69"/>
      <c r="C363" s="69"/>
    </row>
    <row r="364" spans="1:5" ht="12.75" customHeight="1" x14ac:dyDescent="0.3">
      <c r="A364" s="68"/>
      <c r="B364" s="69"/>
      <c r="C364" s="69"/>
    </row>
    <row r="365" spans="1:5" ht="12.75" customHeight="1" x14ac:dyDescent="0.3">
      <c r="A365" s="68"/>
      <c r="B365" s="69"/>
      <c r="C365" s="69"/>
    </row>
    <row r="366" spans="1:5" ht="12.75" customHeight="1" x14ac:dyDescent="0.3">
      <c r="A366" s="68"/>
      <c r="B366" s="69"/>
      <c r="C366" s="69"/>
    </row>
    <row r="367" spans="1:5" ht="12.75" customHeight="1" x14ac:dyDescent="0.3">
      <c r="A367" s="68"/>
      <c r="B367" s="69"/>
      <c r="C367" s="69"/>
    </row>
    <row r="368" spans="1:5" ht="12.75" customHeight="1" x14ac:dyDescent="0.3">
      <c r="A368" s="68"/>
      <c r="B368" s="69"/>
      <c r="C368" s="69"/>
    </row>
    <row r="369" spans="1:3" ht="12.75" customHeight="1" x14ac:dyDescent="0.3">
      <c r="A369" s="68"/>
      <c r="B369" s="69"/>
      <c r="C369" s="69"/>
    </row>
    <row r="370" spans="1:3" ht="12.75" customHeight="1" x14ac:dyDescent="0.3">
      <c r="A370" s="68"/>
      <c r="B370" s="69"/>
      <c r="C370" s="69"/>
    </row>
    <row r="371" spans="1:3" ht="12.75" customHeight="1" x14ac:dyDescent="0.3">
      <c r="A371" s="68"/>
      <c r="B371" s="69"/>
      <c r="C371" s="69"/>
    </row>
    <row r="372" spans="1:3" ht="12.75" customHeight="1" x14ac:dyDescent="0.3">
      <c r="A372" s="68"/>
      <c r="B372" s="69"/>
      <c r="C372" s="69"/>
    </row>
    <row r="373" spans="1:3" ht="12.75" customHeight="1" x14ac:dyDescent="0.3">
      <c r="A373" s="68"/>
      <c r="B373" s="69"/>
      <c r="C373" s="69"/>
    </row>
    <row r="374" spans="1:3" ht="12.75" customHeight="1" x14ac:dyDescent="0.3">
      <c r="A374" s="68"/>
      <c r="B374" s="69"/>
      <c r="C374" s="69"/>
    </row>
    <row r="375" spans="1:3" ht="12.75" customHeight="1" x14ac:dyDescent="0.3">
      <c r="A375" s="68"/>
      <c r="B375" s="69"/>
      <c r="C375" s="69"/>
    </row>
    <row r="376" spans="1:3" ht="12.75" customHeight="1" x14ac:dyDescent="0.3">
      <c r="A376" s="68"/>
      <c r="B376" s="69"/>
      <c r="C376" s="69"/>
    </row>
    <row r="377" spans="1:3" ht="12.75" customHeight="1" x14ac:dyDescent="0.3">
      <c r="A377" s="68"/>
      <c r="B377" s="69"/>
      <c r="C377" s="69"/>
    </row>
    <row r="378" spans="1:3" ht="12.75" customHeight="1" x14ac:dyDescent="0.3">
      <c r="A378" s="68"/>
      <c r="B378" s="69"/>
      <c r="C378" s="69"/>
    </row>
    <row r="379" spans="1:3" ht="12.75" customHeight="1" x14ac:dyDescent="0.3">
      <c r="A379" s="68"/>
      <c r="B379" s="69"/>
      <c r="C379" s="69"/>
    </row>
    <row r="380" spans="1:3" ht="12.75" customHeight="1" x14ac:dyDescent="0.3">
      <c r="A380" s="68"/>
      <c r="B380" s="69"/>
      <c r="C380" s="69"/>
    </row>
    <row r="381" spans="1:3" ht="12.75" customHeight="1" x14ac:dyDescent="0.3">
      <c r="A381" s="68"/>
      <c r="B381" s="69"/>
      <c r="C381" s="69"/>
    </row>
    <row r="382" spans="1:3" ht="12.75" customHeight="1" x14ac:dyDescent="0.3">
      <c r="A382" s="68"/>
      <c r="B382" s="69"/>
      <c r="C382" s="69"/>
    </row>
    <row r="383" spans="1:3" ht="12.75" customHeight="1" x14ac:dyDescent="0.3">
      <c r="A383" s="68"/>
      <c r="B383" s="69"/>
      <c r="C383" s="69"/>
    </row>
    <row r="384" spans="1:3" ht="12.75" customHeight="1" x14ac:dyDescent="0.3">
      <c r="A384" s="68"/>
      <c r="B384" s="69"/>
      <c r="C384" s="69"/>
    </row>
    <row r="385" spans="1:3" ht="12.75" customHeight="1" x14ac:dyDescent="0.3">
      <c r="A385" s="68"/>
      <c r="B385" s="69"/>
      <c r="C385" s="69"/>
    </row>
    <row r="386" spans="1:3" ht="12.75" customHeight="1" x14ac:dyDescent="0.3">
      <c r="A386" s="68"/>
      <c r="B386" s="69"/>
      <c r="C386" s="69"/>
    </row>
    <row r="387" spans="1:3" ht="12.75" customHeight="1" x14ac:dyDescent="0.3">
      <c r="A387" s="68"/>
      <c r="B387" s="69"/>
      <c r="C387" s="69"/>
    </row>
    <row r="388" spans="1:3" ht="12.75" customHeight="1" x14ac:dyDescent="0.3">
      <c r="A388" s="68"/>
      <c r="B388" s="69"/>
      <c r="C388" s="69"/>
    </row>
    <row r="389" spans="1:3" ht="12.75" customHeight="1" x14ac:dyDescent="0.3">
      <c r="A389" s="68"/>
      <c r="B389" s="69"/>
      <c r="C389" s="69"/>
    </row>
    <row r="390" spans="1:3" ht="12.75" customHeight="1" x14ac:dyDescent="0.3">
      <c r="A390" s="68"/>
      <c r="B390" s="69"/>
      <c r="C390" s="69"/>
    </row>
    <row r="391" spans="1:3" ht="12.75" customHeight="1" x14ac:dyDescent="0.3">
      <c r="A391" s="68"/>
      <c r="B391" s="69"/>
      <c r="C391" s="69"/>
    </row>
    <row r="392" spans="1:3" ht="12.75" customHeight="1" x14ac:dyDescent="0.3">
      <c r="A392" s="68"/>
      <c r="B392" s="69"/>
      <c r="C392" s="69"/>
    </row>
    <row r="393" spans="1:3" ht="12.75" customHeight="1" x14ac:dyDescent="0.3">
      <c r="A393" s="68"/>
      <c r="B393" s="69"/>
      <c r="C393" s="69"/>
    </row>
    <row r="394" spans="1:3" ht="12.75" customHeight="1" x14ac:dyDescent="0.3">
      <c r="A394" s="68"/>
      <c r="B394" s="69"/>
      <c r="C394" s="69"/>
    </row>
    <row r="395" spans="1:3" ht="12.75" customHeight="1" x14ac:dyDescent="0.3">
      <c r="A395" s="68"/>
      <c r="B395" s="69"/>
      <c r="C395" s="69"/>
    </row>
    <row r="396" spans="1:3" ht="12.75" customHeight="1" x14ac:dyDescent="0.3">
      <c r="A396" s="68"/>
      <c r="B396" s="69"/>
      <c r="C396" s="69"/>
    </row>
    <row r="397" spans="1:3" ht="12.75" customHeight="1" x14ac:dyDescent="0.3">
      <c r="A397" s="68"/>
      <c r="B397" s="69"/>
      <c r="C397" s="69"/>
    </row>
    <row r="398" spans="1:3" ht="12.75" customHeight="1" x14ac:dyDescent="0.3">
      <c r="A398" s="68"/>
      <c r="B398" s="69"/>
      <c r="C398" s="69"/>
    </row>
    <row r="399" spans="1:3" ht="12.75" customHeight="1" x14ac:dyDescent="0.3">
      <c r="A399" s="68"/>
      <c r="B399" s="69"/>
      <c r="C399" s="69"/>
    </row>
    <row r="400" spans="1:3" ht="12.75" customHeight="1" x14ac:dyDescent="0.3">
      <c r="A400" s="68"/>
      <c r="B400" s="69"/>
      <c r="C400" s="69"/>
    </row>
    <row r="401" spans="1:3" ht="12.75" customHeight="1" x14ac:dyDescent="0.3">
      <c r="A401" s="68"/>
      <c r="B401" s="69"/>
      <c r="C401" s="69"/>
    </row>
    <row r="402" spans="1:3" ht="12.75" customHeight="1" x14ac:dyDescent="0.3">
      <c r="A402" s="68"/>
      <c r="B402" s="69"/>
      <c r="C402" s="69"/>
    </row>
    <row r="403" spans="1:3" ht="12.75" customHeight="1" x14ac:dyDescent="0.3">
      <c r="A403" s="68"/>
      <c r="B403" s="69"/>
      <c r="C403" s="69"/>
    </row>
    <row r="404" spans="1:3" ht="12.75" customHeight="1" x14ac:dyDescent="0.3">
      <c r="A404" s="68"/>
      <c r="B404" s="69"/>
      <c r="C404" s="69"/>
    </row>
    <row r="405" spans="1:3" ht="12.75" customHeight="1" x14ac:dyDescent="0.3">
      <c r="A405" s="68"/>
      <c r="B405" s="69"/>
      <c r="C405" s="69"/>
    </row>
    <row r="406" spans="1:3" ht="12.75" customHeight="1" x14ac:dyDescent="0.3">
      <c r="A406" s="68"/>
      <c r="B406" s="69"/>
      <c r="C406" s="69"/>
    </row>
    <row r="407" spans="1:3" ht="12.75" customHeight="1" x14ac:dyDescent="0.3">
      <c r="A407" s="68"/>
      <c r="B407" s="69"/>
      <c r="C407" s="69"/>
    </row>
    <row r="408" spans="1:3" ht="12.75" customHeight="1" x14ac:dyDescent="0.3">
      <c r="A408" s="68"/>
      <c r="B408" s="69"/>
      <c r="C408" s="69"/>
    </row>
    <row r="409" spans="1:3" ht="12.75" customHeight="1" x14ac:dyDescent="0.3">
      <c r="A409" s="68"/>
      <c r="B409" s="69"/>
      <c r="C409" s="69"/>
    </row>
    <row r="410" spans="1:3" ht="12.75" customHeight="1" x14ac:dyDescent="0.3">
      <c r="A410" s="68"/>
      <c r="B410" s="69"/>
      <c r="C410" s="69"/>
    </row>
    <row r="411" spans="1:3" ht="12.75" customHeight="1" x14ac:dyDescent="0.3">
      <c r="A411" s="68"/>
      <c r="B411" s="69"/>
      <c r="C411" s="69"/>
    </row>
    <row r="412" spans="1:3" ht="12.75" customHeight="1" x14ac:dyDescent="0.3">
      <c r="A412" s="68"/>
      <c r="B412" s="69"/>
      <c r="C412" s="69"/>
    </row>
    <row r="413" spans="1:3" ht="12.75" customHeight="1" x14ac:dyDescent="0.3">
      <c r="A413" s="68"/>
      <c r="B413" s="69"/>
      <c r="C413" s="69"/>
    </row>
    <row r="414" spans="1:3" ht="12.75" customHeight="1" x14ac:dyDescent="0.3">
      <c r="A414" s="68"/>
      <c r="B414" s="69"/>
      <c r="C414" s="69"/>
    </row>
    <row r="415" spans="1:3" ht="12.75" customHeight="1" x14ac:dyDescent="0.3">
      <c r="A415" s="68"/>
      <c r="B415" s="69"/>
      <c r="C415" s="69"/>
    </row>
    <row r="416" spans="1:3" ht="12.75" customHeight="1" x14ac:dyDescent="0.3">
      <c r="A416" s="68"/>
      <c r="B416" s="69"/>
      <c r="C416" s="69"/>
    </row>
    <row r="417" spans="1:3" ht="12.75" customHeight="1" x14ac:dyDescent="0.3">
      <c r="A417" s="68"/>
      <c r="B417" s="69"/>
      <c r="C417" s="69"/>
    </row>
    <row r="418" spans="1:3" ht="12.75" customHeight="1" x14ac:dyDescent="0.3">
      <c r="A418" s="68"/>
      <c r="B418" s="69"/>
      <c r="C418" s="69"/>
    </row>
    <row r="419" spans="1:3" ht="12.75" customHeight="1" x14ac:dyDescent="0.3">
      <c r="A419" s="68"/>
      <c r="B419" s="69"/>
      <c r="C419" s="69"/>
    </row>
    <row r="420" spans="1:3" ht="12.75" customHeight="1" x14ac:dyDescent="0.3">
      <c r="A420" s="68"/>
      <c r="B420" s="69"/>
      <c r="C420" s="69"/>
    </row>
    <row r="421" spans="1:3" ht="12.75" customHeight="1" x14ac:dyDescent="0.3">
      <c r="A421" s="68"/>
      <c r="B421" s="69"/>
      <c r="C421" s="69"/>
    </row>
    <row r="422" spans="1:3" ht="12.75" customHeight="1" x14ac:dyDescent="0.3">
      <c r="A422" s="68"/>
      <c r="B422" s="69"/>
      <c r="C422" s="69"/>
    </row>
    <row r="423" spans="1:3" ht="12.75" customHeight="1" x14ac:dyDescent="0.3">
      <c r="A423" s="68"/>
      <c r="B423" s="69"/>
      <c r="C423" s="69"/>
    </row>
    <row r="424" spans="1:3" ht="12.75" customHeight="1" x14ac:dyDescent="0.3">
      <c r="A424" s="68"/>
      <c r="B424" s="69"/>
      <c r="C424" s="69"/>
    </row>
    <row r="425" spans="1:3" ht="12.75" customHeight="1" x14ac:dyDescent="0.3">
      <c r="A425" s="68"/>
      <c r="B425" s="69"/>
      <c r="C425" s="69"/>
    </row>
    <row r="426" spans="1:3" ht="12.75" customHeight="1" x14ac:dyDescent="0.3">
      <c r="A426" s="68"/>
      <c r="B426" s="69"/>
      <c r="C426" s="69"/>
    </row>
    <row r="427" spans="1:3" ht="12.75" customHeight="1" x14ac:dyDescent="0.3">
      <c r="A427" s="68"/>
      <c r="B427" s="69"/>
      <c r="C427" s="69"/>
    </row>
    <row r="428" spans="1:3" ht="12.75" customHeight="1" x14ac:dyDescent="0.3">
      <c r="A428" s="68"/>
      <c r="B428" s="69"/>
      <c r="C428" s="69"/>
    </row>
    <row r="429" spans="1:3" ht="12.75" customHeight="1" x14ac:dyDescent="0.3">
      <c r="A429" s="68"/>
      <c r="B429" s="69"/>
      <c r="C429" s="69"/>
    </row>
    <row r="430" spans="1:3" ht="12.75" customHeight="1" x14ac:dyDescent="0.3">
      <c r="A430" s="68"/>
      <c r="B430" s="69"/>
      <c r="C430" s="69"/>
    </row>
    <row r="431" spans="1:3" ht="12.75" customHeight="1" x14ac:dyDescent="0.3">
      <c r="A431" s="68"/>
      <c r="B431" s="69"/>
      <c r="C431" s="69"/>
    </row>
    <row r="432" spans="1:3" ht="12.75" customHeight="1" x14ac:dyDescent="0.3">
      <c r="A432" s="68"/>
      <c r="B432" s="69"/>
      <c r="C432" s="69"/>
    </row>
    <row r="433" spans="1:3" ht="12.75" customHeight="1" x14ac:dyDescent="0.3">
      <c r="A433" s="68"/>
      <c r="B433" s="69"/>
      <c r="C433" s="69"/>
    </row>
    <row r="434" spans="1:3" ht="12.75" customHeight="1" x14ac:dyDescent="0.3">
      <c r="A434" s="68"/>
      <c r="B434" s="69"/>
      <c r="C434" s="69"/>
    </row>
    <row r="435" spans="1:3" ht="12.75" customHeight="1" x14ac:dyDescent="0.3">
      <c r="A435" s="68"/>
      <c r="B435" s="69"/>
      <c r="C435" s="69"/>
    </row>
    <row r="436" spans="1:3" ht="12.75" customHeight="1" x14ac:dyDescent="0.3">
      <c r="A436" s="68"/>
      <c r="B436" s="69"/>
      <c r="C436" s="69"/>
    </row>
    <row r="437" spans="1:3" ht="12.75" customHeight="1" x14ac:dyDescent="0.3">
      <c r="A437" s="68"/>
      <c r="B437" s="69"/>
      <c r="C437" s="69"/>
    </row>
    <row r="438" spans="1:3" ht="12.75" customHeight="1" x14ac:dyDescent="0.3">
      <c r="A438" s="68"/>
      <c r="B438" s="69"/>
      <c r="C438" s="69"/>
    </row>
    <row r="439" spans="1:3" ht="12.75" customHeight="1" x14ac:dyDescent="0.3">
      <c r="A439" s="68"/>
      <c r="B439" s="69"/>
      <c r="C439" s="69"/>
    </row>
    <row r="440" spans="1:3" ht="12.75" customHeight="1" x14ac:dyDescent="0.3">
      <c r="A440" s="68"/>
      <c r="B440" s="69"/>
      <c r="C440" s="69"/>
    </row>
    <row r="441" spans="1:3" ht="12.75" customHeight="1" x14ac:dyDescent="0.3">
      <c r="A441" s="68"/>
      <c r="B441" s="69"/>
      <c r="C441" s="69"/>
    </row>
    <row r="442" spans="1:3" ht="12.75" customHeight="1" x14ac:dyDescent="0.3">
      <c r="A442" s="68"/>
      <c r="B442" s="69"/>
      <c r="C442" s="69"/>
    </row>
    <row r="443" spans="1:3" ht="12.75" customHeight="1" x14ac:dyDescent="0.3">
      <c r="A443" s="68"/>
      <c r="B443" s="69"/>
      <c r="C443" s="69"/>
    </row>
    <row r="444" spans="1:3" ht="12.75" customHeight="1" x14ac:dyDescent="0.3">
      <c r="A444" s="68"/>
      <c r="B444" s="69"/>
      <c r="C444" s="69"/>
    </row>
    <row r="445" spans="1:3" ht="12.75" customHeight="1" x14ac:dyDescent="0.3">
      <c r="A445" s="68"/>
      <c r="B445" s="69"/>
      <c r="C445" s="69"/>
    </row>
    <row r="446" spans="1:3" ht="12.75" customHeight="1" x14ac:dyDescent="0.3">
      <c r="A446" s="68"/>
      <c r="B446" s="69"/>
      <c r="C446" s="69"/>
    </row>
    <row r="447" spans="1:3" ht="12.75" customHeight="1" x14ac:dyDescent="0.3">
      <c r="A447" s="68"/>
      <c r="B447" s="69"/>
      <c r="C447" s="69"/>
    </row>
    <row r="448" spans="1:3" ht="12.75" customHeight="1" x14ac:dyDescent="0.3">
      <c r="A448" s="68"/>
      <c r="B448" s="69"/>
      <c r="C448" s="69"/>
    </row>
    <row r="449" spans="1:3" ht="12.75" customHeight="1" x14ac:dyDescent="0.3">
      <c r="A449" s="68"/>
      <c r="B449" s="69"/>
      <c r="C449" s="69"/>
    </row>
    <row r="450" spans="1:3" ht="12.75" customHeight="1" x14ac:dyDescent="0.3">
      <c r="A450" s="68"/>
      <c r="B450" s="69"/>
      <c r="C450" s="69"/>
    </row>
    <row r="451" spans="1:3" ht="12.75" customHeight="1" x14ac:dyDescent="0.3">
      <c r="A451" s="68"/>
      <c r="B451" s="69"/>
      <c r="C451" s="69"/>
    </row>
    <row r="452" spans="1:3" ht="12.75" customHeight="1" x14ac:dyDescent="0.3">
      <c r="A452" s="68"/>
      <c r="B452" s="69"/>
      <c r="C452" s="69"/>
    </row>
    <row r="453" spans="1:3" ht="12.75" customHeight="1" x14ac:dyDescent="0.3">
      <c r="A453" s="68"/>
      <c r="B453" s="69"/>
      <c r="C453" s="69"/>
    </row>
    <row r="454" spans="1:3" ht="12.75" customHeight="1" x14ac:dyDescent="0.3">
      <c r="A454" s="68"/>
      <c r="B454" s="69"/>
      <c r="C454" s="69"/>
    </row>
    <row r="455" spans="1:3" ht="12.75" customHeight="1" x14ac:dyDescent="0.3">
      <c r="A455" s="72"/>
      <c r="B455" s="69"/>
      <c r="C455" s="69"/>
    </row>
    <row r="456" spans="1:3" ht="12.75" customHeight="1" x14ac:dyDescent="0.3">
      <c r="A456" s="72"/>
      <c r="B456" s="69"/>
      <c r="C456" s="69"/>
    </row>
    <row r="457" spans="1:3" ht="12.75" customHeight="1" x14ac:dyDescent="0.3">
      <c r="A457" s="72"/>
      <c r="B457" s="69"/>
      <c r="C457" s="69"/>
    </row>
    <row r="458" spans="1:3" ht="12.75" customHeight="1" x14ac:dyDescent="0.3">
      <c r="A458" s="72"/>
      <c r="B458" s="69"/>
      <c r="C458" s="69"/>
    </row>
    <row r="459" spans="1:3" ht="12.75" customHeight="1" x14ac:dyDescent="0.3">
      <c r="A459" s="72"/>
      <c r="B459" s="69"/>
      <c r="C459" s="69"/>
    </row>
    <row r="460" spans="1:3" ht="12.75" customHeight="1" x14ac:dyDescent="0.3">
      <c r="A460" s="72"/>
      <c r="B460" s="69"/>
      <c r="C460" s="69"/>
    </row>
    <row r="461" spans="1:3" ht="12.75" customHeight="1" x14ac:dyDescent="0.3">
      <c r="A461" s="72"/>
      <c r="B461" s="69"/>
      <c r="C461" s="69"/>
    </row>
    <row r="462" spans="1:3" ht="12.75" customHeight="1" x14ac:dyDescent="0.3">
      <c r="A462" s="72"/>
      <c r="B462" s="69"/>
      <c r="C462" s="69"/>
    </row>
    <row r="463" spans="1:3" ht="12.75" customHeight="1" x14ac:dyDescent="0.3">
      <c r="A463" s="72"/>
      <c r="B463" s="69"/>
      <c r="C463" s="69"/>
    </row>
    <row r="464" spans="1:3" ht="12.75" customHeight="1" x14ac:dyDescent="0.3">
      <c r="A464" s="72"/>
      <c r="B464" s="69"/>
      <c r="C464" s="69"/>
    </row>
    <row r="465" spans="1:3" ht="12.75" customHeight="1" x14ac:dyDescent="0.3">
      <c r="A465" s="72"/>
      <c r="B465" s="69"/>
      <c r="C465" s="69"/>
    </row>
    <row r="466" spans="1:3" ht="12.75" customHeight="1" x14ac:dyDescent="0.3">
      <c r="A466" s="72"/>
      <c r="B466" s="69"/>
      <c r="C466" s="69"/>
    </row>
    <row r="467" spans="1:3" ht="12.75" customHeight="1" x14ac:dyDescent="0.3">
      <c r="A467" s="72"/>
      <c r="B467" s="69"/>
      <c r="C467" s="69"/>
    </row>
    <row r="468" spans="1:3" ht="12.75" customHeight="1" x14ac:dyDescent="0.3">
      <c r="A468" s="72"/>
      <c r="B468" s="69"/>
      <c r="C468" s="69"/>
    </row>
    <row r="469" spans="1:3" ht="12.75" customHeight="1" x14ac:dyDescent="0.3">
      <c r="A469" s="72"/>
      <c r="B469" s="69"/>
      <c r="C469" s="69"/>
    </row>
    <row r="470" spans="1:3" ht="12.75" customHeight="1" x14ac:dyDescent="0.3">
      <c r="A470" s="72"/>
      <c r="B470" s="69"/>
      <c r="C470" s="69"/>
    </row>
    <row r="471" spans="1:3" ht="12.75" customHeight="1" x14ac:dyDescent="0.3">
      <c r="A471" s="72"/>
      <c r="B471" s="69"/>
      <c r="C471" s="69"/>
    </row>
    <row r="472" spans="1:3" ht="12.75" customHeight="1" x14ac:dyDescent="0.3">
      <c r="A472" s="72"/>
      <c r="B472" s="69"/>
      <c r="C472" s="69"/>
    </row>
    <row r="473" spans="1:3" ht="12.75" customHeight="1" x14ac:dyDescent="0.3">
      <c r="A473" s="72"/>
      <c r="B473" s="69"/>
      <c r="C473" s="69"/>
    </row>
    <row r="474" spans="1:3" ht="12.75" customHeight="1" x14ac:dyDescent="0.3">
      <c r="A474" s="72"/>
      <c r="B474" s="69"/>
      <c r="C474" s="69"/>
    </row>
    <row r="475" spans="1:3" ht="12.75" customHeight="1" x14ac:dyDescent="0.3">
      <c r="A475" s="72"/>
      <c r="B475" s="69"/>
      <c r="C475" s="69"/>
    </row>
    <row r="476" spans="1:3" ht="12.75" customHeight="1" x14ac:dyDescent="0.3">
      <c r="A476" s="72"/>
      <c r="B476" s="69"/>
      <c r="C476" s="69"/>
    </row>
    <row r="477" spans="1:3" ht="12.75" customHeight="1" x14ac:dyDescent="0.3">
      <c r="A477" s="72"/>
      <c r="B477" s="69"/>
      <c r="C477" s="69"/>
    </row>
    <row r="478" spans="1:3" ht="12.75" customHeight="1" x14ac:dyDescent="0.3">
      <c r="A478" s="72"/>
      <c r="B478" s="69"/>
      <c r="C478" s="69"/>
    </row>
    <row r="479" spans="1:3" ht="12.75" customHeight="1" x14ac:dyDescent="0.3">
      <c r="A479" s="72"/>
      <c r="B479" s="69"/>
      <c r="C479" s="69"/>
    </row>
    <row r="480" spans="1:3" ht="12.75" customHeight="1" x14ac:dyDescent="0.3">
      <c r="A480" s="72"/>
      <c r="B480" s="69"/>
      <c r="C480" s="69"/>
    </row>
    <row r="481" spans="1:3" ht="12.75" customHeight="1" x14ac:dyDescent="0.3">
      <c r="A481" s="72"/>
      <c r="B481" s="69"/>
      <c r="C481" s="69"/>
    </row>
    <row r="482" spans="1:3" ht="12.75" customHeight="1" x14ac:dyDescent="0.3">
      <c r="A482" s="72"/>
      <c r="B482" s="69"/>
      <c r="C482" s="69"/>
    </row>
    <row r="483" spans="1:3" ht="12.75" customHeight="1" x14ac:dyDescent="0.3">
      <c r="A483" s="72"/>
      <c r="B483" s="69"/>
      <c r="C483" s="69"/>
    </row>
    <row r="484" spans="1:3" ht="12.75" customHeight="1" x14ac:dyDescent="0.3">
      <c r="A484" s="72"/>
      <c r="B484" s="69"/>
      <c r="C484" s="69"/>
    </row>
    <row r="485" spans="1:3" ht="12.75" customHeight="1" x14ac:dyDescent="0.3">
      <c r="A485" s="72"/>
      <c r="B485" s="69"/>
      <c r="C485" s="69"/>
    </row>
    <row r="486" spans="1:3" ht="12.75" customHeight="1" x14ac:dyDescent="0.3">
      <c r="A486" s="72"/>
      <c r="B486" s="69"/>
      <c r="C486" s="69"/>
    </row>
    <row r="487" spans="1:3" ht="12.75" customHeight="1" x14ac:dyDescent="0.3">
      <c r="A487" s="72"/>
      <c r="B487" s="69"/>
      <c r="C487" s="69"/>
    </row>
    <row r="488" spans="1:3" ht="12.75" customHeight="1" x14ac:dyDescent="0.3">
      <c r="A488" s="72"/>
      <c r="B488" s="69"/>
      <c r="C488" s="69"/>
    </row>
    <row r="489" spans="1:3" ht="12.75" customHeight="1" x14ac:dyDescent="0.3">
      <c r="A489" s="72"/>
      <c r="B489" s="69"/>
      <c r="C489" s="69"/>
    </row>
    <row r="490" spans="1:3" ht="12.75" customHeight="1" x14ac:dyDescent="0.3">
      <c r="A490" s="72"/>
      <c r="B490" s="69"/>
      <c r="C490" s="69"/>
    </row>
    <row r="491" spans="1:3" ht="12.75" customHeight="1" x14ac:dyDescent="0.3">
      <c r="A491" s="72"/>
      <c r="B491" s="69"/>
      <c r="C491" s="69"/>
    </row>
    <row r="492" spans="1:3" ht="12.75" customHeight="1" x14ac:dyDescent="0.3">
      <c r="A492" s="72"/>
      <c r="B492" s="69"/>
      <c r="C492" s="69"/>
    </row>
    <row r="493" spans="1:3" ht="12.75" customHeight="1" x14ac:dyDescent="0.3">
      <c r="A493" s="72"/>
      <c r="B493" s="69"/>
      <c r="C493" s="69"/>
    </row>
    <row r="494" spans="1:3" ht="12.75" customHeight="1" x14ac:dyDescent="0.3">
      <c r="A494" s="72"/>
      <c r="B494" s="69"/>
      <c r="C494" s="69"/>
    </row>
    <row r="495" spans="1:3" ht="12.75" customHeight="1" x14ac:dyDescent="0.3">
      <c r="A495" s="72"/>
      <c r="B495" s="69"/>
      <c r="C495" s="69"/>
    </row>
    <row r="496" spans="1:3" ht="12.75" customHeight="1" x14ac:dyDescent="0.3">
      <c r="A496" s="72"/>
      <c r="B496" s="69"/>
      <c r="C496" s="69"/>
    </row>
    <row r="497" spans="1:3" ht="12.75" customHeight="1" x14ac:dyDescent="0.3">
      <c r="A497" s="72"/>
      <c r="B497" s="69"/>
      <c r="C497" s="69"/>
    </row>
    <row r="498" spans="1:3" ht="12.75" customHeight="1" x14ac:dyDescent="0.3">
      <c r="A498" s="72"/>
      <c r="B498" s="69"/>
      <c r="C498" s="69"/>
    </row>
    <row r="499" spans="1:3" ht="12.75" customHeight="1" x14ac:dyDescent="0.3">
      <c r="A499" s="72"/>
      <c r="B499" s="69"/>
      <c r="C499" s="69"/>
    </row>
    <row r="500" spans="1:3" ht="12.75" customHeight="1" x14ac:dyDescent="0.3">
      <c r="A500" s="72"/>
      <c r="B500" s="69"/>
      <c r="C500" s="69"/>
    </row>
    <row r="501" spans="1:3" ht="12.75" customHeight="1" x14ac:dyDescent="0.3">
      <c r="A501" s="72"/>
      <c r="B501" s="69"/>
      <c r="C501" s="69"/>
    </row>
    <row r="502" spans="1:3" ht="12.75" customHeight="1" x14ac:dyDescent="0.3">
      <c r="A502" s="72"/>
      <c r="B502" s="69"/>
      <c r="C502" s="69"/>
    </row>
    <row r="503" spans="1:3" ht="12.75" customHeight="1" x14ac:dyDescent="0.3">
      <c r="A503" s="72"/>
      <c r="B503" s="69"/>
      <c r="C503" s="69"/>
    </row>
    <row r="504" spans="1:3" ht="12.75" customHeight="1" x14ac:dyDescent="0.3">
      <c r="A504" s="72"/>
      <c r="B504" s="69"/>
      <c r="C504" s="69"/>
    </row>
    <row r="505" spans="1:3" ht="12.75" customHeight="1" x14ac:dyDescent="0.3">
      <c r="A505" s="72"/>
      <c r="B505" s="69"/>
      <c r="C505" s="69"/>
    </row>
    <row r="506" spans="1:3" ht="12.75" customHeight="1" x14ac:dyDescent="0.3">
      <c r="A506" s="72"/>
      <c r="B506" s="69"/>
      <c r="C506" s="69"/>
    </row>
    <row r="507" spans="1:3" ht="12.75" customHeight="1" x14ac:dyDescent="0.3">
      <c r="A507" s="72"/>
      <c r="B507" s="69"/>
      <c r="C507" s="69"/>
    </row>
    <row r="508" spans="1:3" ht="12.75" customHeight="1" x14ac:dyDescent="0.3">
      <c r="A508" s="72"/>
      <c r="B508" s="69"/>
      <c r="C508" s="69"/>
    </row>
    <row r="509" spans="1:3" ht="12.75" customHeight="1" x14ac:dyDescent="0.3">
      <c r="A509" s="72"/>
      <c r="B509" s="69"/>
      <c r="C509" s="69"/>
    </row>
    <row r="510" spans="1:3" ht="12.75" customHeight="1" x14ac:dyDescent="0.3">
      <c r="A510" s="72"/>
      <c r="B510" s="69"/>
      <c r="C510" s="69"/>
    </row>
    <row r="511" spans="1:3" ht="12.75" customHeight="1" x14ac:dyDescent="0.3">
      <c r="A511" s="72"/>
      <c r="B511" s="69"/>
      <c r="C511" s="69"/>
    </row>
    <row r="512" spans="1:3" ht="12.75" customHeight="1" x14ac:dyDescent="0.3">
      <c r="A512" s="72"/>
      <c r="B512" s="69"/>
      <c r="C512" s="69"/>
    </row>
    <row r="513" spans="1:8" ht="12.75" customHeight="1" x14ac:dyDescent="0.3">
      <c r="A513" s="72"/>
      <c r="B513" s="69"/>
      <c r="C513" s="69"/>
    </row>
    <row r="514" spans="1:8" ht="12.75" customHeight="1" x14ac:dyDescent="0.3">
      <c r="A514" s="72"/>
      <c r="B514" s="69"/>
      <c r="C514" s="69"/>
    </row>
    <row r="515" spans="1:8" ht="12.75" customHeight="1" x14ac:dyDescent="0.3">
      <c r="A515" s="72"/>
      <c r="B515" s="69"/>
      <c r="C515" s="69"/>
    </row>
    <row r="516" spans="1:8" ht="12.75" customHeight="1" x14ac:dyDescent="0.2">
      <c r="A516" s="36"/>
      <c r="B516" s="36"/>
      <c r="C516" s="36"/>
      <c r="D516" s="70"/>
      <c r="E516" s="71"/>
      <c r="H516" s="1"/>
    </row>
    <row r="517" spans="1:8" ht="12.75" customHeight="1" x14ac:dyDescent="0.2">
      <c r="A517" s="36"/>
      <c r="B517" s="36"/>
      <c r="C517" s="36"/>
      <c r="D517" s="70"/>
      <c r="E517" s="71"/>
      <c r="H517" s="1"/>
    </row>
    <row r="518" spans="1:8" ht="12.75" customHeight="1" x14ac:dyDescent="0.2">
      <c r="A518" s="36"/>
      <c r="B518" s="36"/>
      <c r="C518" s="36"/>
      <c r="D518" s="70"/>
      <c r="E518" s="71"/>
      <c r="H518" s="1"/>
    </row>
    <row r="519" spans="1:8" ht="12.75" customHeight="1" x14ac:dyDescent="0.2">
      <c r="A519" s="36"/>
      <c r="B519" s="36"/>
      <c r="C519" s="36"/>
      <c r="D519" s="70"/>
      <c r="E519" s="71"/>
      <c r="H519" s="1"/>
    </row>
    <row r="520" spans="1:8" ht="12.75" customHeight="1" x14ac:dyDescent="0.2">
      <c r="A520" s="36"/>
      <c r="B520" s="36"/>
      <c r="C520" s="36"/>
      <c r="D520" s="70"/>
      <c r="E520" s="71"/>
      <c r="H520" s="1"/>
    </row>
    <row r="521" spans="1:8" ht="12.75" customHeight="1" x14ac:dyDescent="0.2">
      <c r="A521" s="36"/>
      <c r="B521" s="36"/>
      <c r="C521" s="36"/>
      <c r="D521" s="70"/>
      <c r="E521" s="71"/>
      <c r="H521" s="1"/>
    </row>
    <row r="522" spans="1:8" ht="12.75" customHeight="1" x14ac:dyDescent="0.2">
      <c r="A522" s="36"/>
      <c r="B522" s="36"/>
      <c r="C522" s="36"/>
      <c r="D522" s="70"/>
      <c r="E522" s="71"/>
      <c r="H522" s="1"/>
    </row>
    <row r="523" spans="1:8" ht="12.75" customHeight="1" x14ac:dyDescent="0.2">
      <c r="A523" s="36"/>
      <c r="B523" s="36"/>
      <c r="C523" s="36"/>
      <c r="D523" s="70"/>
      <c r="E523" s="71"/>
      <c r="H523" s="1"/>
    </row>
    <row r="524" spans="1:8" ht="12.75" customHeight="1" x14ac:dyDescent="0.2">
      <c r="A524" s="36"/>
      <c r="B524" s="36"/>
      <c r="C524" s="36"/>
      <c r="D524" s="70"/>
      <c r="E524" s="71"/>
      <c r="H524" s="1"/>
    </row>
    <row r="525" spans="1:8" ht="12.75" customHeight="1" x14ac:dyDescent="0.2">
      <c r="A525" s="36"/>
      <c r="B525" s="36"/>
      <c r="C525" s="36"/>
      <c r="D525" s="70"/>
      <c r="E525" s="71"/>
      <c r="H525" s="1"/>
    </row>
    <row r="526" spans="1:8" ht="12.75" customHeight="1" x14ac:dyDescent="0.2">
      <c r="A526" s="36"/>
      <c r="B526" s="36"/>
      <c r="C526" s="36"/>
      <c r="D526" s="70"/>
      <c r="E526" s="71"/>
      <c r="H526" s="1"/>
    </row>
    <row r="527" spans="1:8" ht="12.75" customHeight="1" x14ac:dyDescent="0.2">
      <c r="A527" s="36"/>
      <c r="B527" s="36"/>
      <c r="C527" s="36"/>
      <c r="D527" s="70"/>
      <c r="E527" s="71"/>
      <c r="H527" s="1"/>
    </row>
    <row r="528" spans="1:8" ht="12.75" customHeight="1" x14ac:dyDescent="0.2">
      <c r="A528" s="36"/>
      <c r="B528" s="36"/>
      <c r="C528" s="36"/>
      <c r="D528" s="70"/>
      <c r="E528" s="71"/>
      <c r="H528" s="1"/>
    </row>
    <row r="529" spans="1:8" ht="12.75" customHeight="1" x14ac:dyDescent="0.2">
      <c r="A529" s="36"/>
      <c r="B529" s="36"/>
      <c r="C529" s="36"/>
      <c r="D529" s="70"/>
      <c r="E529" s="71"/>
      <c r="H529" s="1"/>
    </row>
    <row r="530" spans="1:8" ht="12.75" customHeight="1" x14ac:dyDescent="0.2">
      <c r="A530" s="36"/>
      <c r="B530" s="36"/>
      <c r="C530" s="36"/>
      <c r="D530" s="70"/>
      <c r="E530" s="71"/>
      <c r="H530" s="1"/>
    </row>
    <row r="531" spans="1:8" ht="12.75" customHeight="1" x14ac:dyDescent="0.2">
      <c r="A531" s="36"/>
      <c r="B531" s="36"/>
      <c r="C531" s="36"/>
      <c r="D531" s="70"/>
      <c r="E531" s="71"/>
      <c r="H531" s="1"/>
    </row>
    <row r="532" spans="1:8" ht="12.75" customHeight="1" x14ac:dyDescent="0.2">
      <c r="A532" s="36"/>
      <c r="B532" s="36"/>
      <c r="C532" s="36"/>
      <c r="D532" s="70"/>
      <c r="E532" s="71"/>
      <c r="H532" s="1"/>
    </row>
    <row r="533" spans="1:8" ht="12.75" customHeight="1" x14ac:dyDescent="0.2">
      <c r="A533" s="36"/>
      <c r="B533" s="36"/>
      <c r="C533" s="36"/>
      <c r="D533" s="70"/>
      <c r="E533" s="71"/>
      <c r="H533" s="1"/>
    </row>
    <row r="534" spans="1:8" ht="12.75" customHeight="1" x14ac:dyDescent="0.2">
      <c r="A534" s="36"/>
      <c r="B534" s="36"/>
      <c r="C534" s="36"/>
      <c r="D534" s="70"/>
      <c r="E534" s="71"/>
      <c r="H534" s="1"/>
    </row>
    <row r="535" spans="1:8" ht="12.75" customHeight="1" x14ac:dyDescent="0.2">
      <c r="A535" s="36"/>
      <c r="B535" s="36"/>
      <c r="C535" s="36"/>
      <c r="D535" s="70"/>
      <c r="E535" s="71"/>
      <c r="H535" s="1"/>
    </row>
    <row r="536" spans="1:8" ht="12.75" customHeight="1" x14ac:dyDescent="0.2">
      <c r="A536" s="36"/>
      <c r="B536" s="36"/>
      <c r="C536" s="36"/>
      <c r="D536" s="70"/>
      <c r="E536" s="71"/>
      <c r="H536" s="1"/>
    </row>
    <row r="537" spans="1:8" ht="12.75" customHeight="1" x14ac:dyDescent="0.2">
      <c r="A537" s="36"/>
      <c r="B537" s="36"/>
      <c r="C537" s="36"/>
      <c r="D537" s="70"/>
      <c r="E537" s="71"/>
      <c r="H537" s="1"/>
    </row>
    <row r="538" spans="1:8" ht="12.75" customHeight="1" x14ac:dyDescent="0.2">
      <c r="A538" s="36"/>
      <c r="B538" s="36"/>
      <c r="C538" s="36"/>
      <c r="D538" s="70"/>
      <c r="E538" s="71"/>
      <c r="H538" s="1"/>
    </row>
    <row r="539" spans="1:8" ht="12.75" customHeight="1" x14ac:dyDescent="0.2">
      <c r="A539" s="36"/>
      <c r="B539" s="36"/>
      <c r="C539" s="36"/>
      <c r="D539" s="70"/>
      <c r="E539" s="71"/>
      <c r="H539" s="1"/>
    </row>
    <row r="540" spans="1:8" ht="12.75" customHeight="1" x14ac:dyDescent="0.2">
      <c r="A540" s="36"/>
      <c r="B540" s="36"/>
      <c r="C540" s="36"/>
      <c r="D540" s="70"/>
      <c r="E540" s="71"/>
      <c r="H540" s="1"/>
    </row>
    <row r="541" spans="1:8" ht="12.75" customHeight="1" x14ac:dyDescent="0.2">
      <c r="A541" s="36"/>
      <c r="B541" s="36"/>
      <c r="C541" s="36"/>
      <c r="D541" s="70"/>
      <c r="E541" s="71"/>
      <c r="H541" s="1"/>
    </row>
    <row r="542" spans="1:8" ht="12.75" customHeight="1" x14ac:dyDescent="0.2">
      <c r="A542" s="36"/>
      <c r="B542" s="36"/>
      <c r="C542" s="36"/>
      <c r="D542" s="70"/>
      <c r="E542" s="71"/>
      <c r="H542" s="1"/>
    </row>
    <row r="543" spans="1:8" ht="12.75" customHeight="1" x14ac:dyDescent="0.2">
      <c r="A543" s="36"/>
      <c r="B543" s="36"/>
      <c r="C543" s="36"/>
      <c r="D543" s="70"/>
      <c r="E543" s="71"/>
      <c r="H543" s="1"/>
    </row>
    <row r="544" spans="1:8" ht="12.75" customHeight="1" x14ac:dyDescent="0.2">
      <c r="A544" s="36"/>
      <c r="B544" s="36"/>
      <c r="C544" s="36"/>
      <c r="D544" s="70"/>
      <c r="E544" s="71"/>
      <c r="H544" s="1"/>
    </row>
    <row r="545" spans="1:8" ht="12.75" customHeight="1" x14ac:dyDescent="0.2">
      <c r="A545" s="36"/>
      <c r="B545" s="36"/>
      <c r="C545" s="36"/>
      <c r="D545" s="70"/>
      <c r="E545" s="71"/>
      <c r="H545" s="1"/>
    </row>
    <row r="546" spans="1:8" ht="12.75" customHeight="1" x14ac:dyDescent="0.2">
      <c r="A546" s="36"/>
      <c r="B546" s="36"/>
      <c r="C546" s="36"/>
      <c r="D546" s="70"/>
      <c r="E546" s="71"/>
      <c r="H546" s="1"/>
    </row>
    <row r="547" spans="1:8" ht="12.75" customHeight="1" x14ac:dyDescent="0.2">
      <c r="A547" s="36"/>
      <c r="B547" s="36"/>
      <c r="C547" s="36"/>
      <c r="D547" s="70"/>
      <c r="E547" s="71"/>
      <c r="H547" s="1"/>
    </row>
    <row r="548" spans="1:8" ht="12.75" customHeight="1" x14ac:dyDescent="0.2">
      <c r="A548" s="36"/>
      <c r="B548" s="36"/>
      <c r="C548" s="36"/>
      <c r="D548" s="70"/>
      <c r="E548" s="71"/>
      <c r="H548" s="1"/>
    </row>
    <row r="549" spans="1:8" ht="12.75" customHeight="1" x14ac:dyDescent="0.2">
      <c r="A549" s="36"/>
      <c r="B549" s="36"/>
      <c r="C549" s="36"/>
      <c r="D549" s="70"/>
      <c r="E549" s="71"/>
      <c r="H549" s="1"/>
    </row>
    <row r="550" spans="1:8" ht="12.75" customHeight="1" x14ac:dyDescent="0.2">
      <c r="A550" s="36"/>
      <c r="B550" s="36"/>
      <c r="C550" s="36"/>
      <c r="D550" s="70"/>
      <c r="E550" s="71"/>
      <c r="H550" s="1"/>
    </row>
    <row r="551" spans="1:8" ht="12.75" customHeight="1" x14ac:dyDescent="0.2">
      <c r="A551" s="36"/>
      <c r="B551" s="36"/>
      <c r="C551" s="36"/>
      <c r="D551" s="70"/>
      <c r="E551" s="71"/>
      <c r="H551" s="1"/>
    </row>
    <row r="552" spans="1:8" ht="12.75" customHeight="1" x14ac:dyDescent="0.2">
      <c r="A552" s="36"/>
      <c r="B552" s="36"/>
      <c r="C552" s="36"/>
      <c r="D552" s="70"/>
      <c r="E552" s="71"/>
      <c r="H552" s="1"/>
    </row>
    <row r="553" spans="1:8" ht="12.75" customHeight="1" x14ac:dyDescent="0.2">
      <c r="A553" s="36"/>
      <c r="B553" s="36"/>
      <c r="C553" s="36"/>
      <c r="D553" s="70"/>
      <c r="E553" s="71"/>
      <c r="H553" s="1"/>
    </row>
    <row r="554" spans="1:8" ht="12.75" customHeight="1" x14ac:dyDescent="0.2">
      <c r="A554" s="36"/>
      <c r="B554" s="36"/>
      <c r="C554" s="36"/>
      <c r="D554" s="70"/>
      <c r="E554" s="71"/>
      <c r="H554" s="1"/>
    </row>
    <row r="555" spans="1:8" ht="12.75" customHeight="1" x14ac:dyDescent="0.2">
      <c r="A555" s="36"/>
      <c r="B555" s="36"/>
      <c r="C555" s="36"/>
      <c r="D555" s="70"/>
      <c r="E555" s="71"/>
      <c r="H555" s="1"/>
    </row>
    <row r="556" spans="1:8" ht="12.75" customHeight="1" x14ac:dyDescent="0.2">
      <c r="A556" s="36"/>
      <c r="B556" s="36"/>
      <c r="C556" s="36"/>
      <c r="D556" s="70"/>
      <c r="E556" s="71"/>
      <c r="H556" s="1"/>
    </row>
    <row r="557" spans="1:8" ht="12.75" customHeight="1" x14ac:dyDescent="0.2">
      <c r="A557" s="36"/>
      <c r="B557" s="36"/>
      <c r="C557" s="36"/>
      <c r="D557" s="70"/>
      <c r="E557" s="71"/>
      <c r="H557" s="1"/>
    </row>
    <row r="558" spans="1:8" ht="12.75" customHeight="1" x14ac:dyDescent="0.2">
      <c r="A558" s="36"/>
      <c r="B558" s="36"/>
      <c r="C558" s="36"/>
      <c r="D558" s="70"/>
      <c r="E558" s="71"/>
      <c r="H558" s="1"/>
    </row>
    <row r="559" spans="1:8" ht="12.75" customHeight="1" x14ac:dyDescent="0.2">
      <c r="A559" s="36"/>
      <c r="B559" s="36"/>
      <c r="C559" s="36"/>
      <c r="D559" s="70"/>
      <c r="E559" s="71"/>
      <c r="H559" s="1"/>
    </row>
    <row r="560" spans="1:8" ht="12.75" customHeight="1" x14ac:dyDescent="0.2">
      <c r="A560" s="36"/>
      <c r="B560" s="36"/>
      <c r="C560" s="36"/>
      <c r="D560" s="70"/>
      <c r="E560" s="71"/>
      <c r="H560" s="1"/>
    </row>
    <row r="561" spans="1:8" ht="12.75" customHeight="1" x14ac:dyDescent="0.2">
      <c r="A561" s="36"/>
      <c r="B561" s="36"/>
      <c r="C561" s="36"/>
      <c r="D561" s="70"/>
      <c r="E561" s="71"/>
      <c r="H561" s="1"/>
    </row>
    <row r="562" spans="1:8" ht="12.75" customHeight="1" x14ac:dyDescent="0.2">
      <c r="A562" s="36"/>
      <c r="B562" s="36"/>
      <c r="C562" s="36"/>
      <c r="D562" s="70"/>
      <c r="E562" s="71"/>
      <c r="H562" s="1"/>
    </row>
    <row r="563" spans="1:8" ht="12.75" customHeight="1" x14ac:dyDescent="0.2">
      <c r="A563" s="36"/>
      <c r="B563" s="36"/>
      <c r="C563" s="36"/>
      <c r="D563" s="70"/>
      <c r="E563" s="71"/>
      <c r="H563" s="1"/>
    </row>
    <row r="564" spans="1:8" ht="12.75" customHeight="1" x14ac:dyDescent="0.2">
      <c r="A564" s="36"/>
      <c r="B564" s="36"/>
      <c r="C564" s="36"/>
      <c r="D564" s="70"/>
      <c r="E564" s="71"/>
      <c r="H564" s="1"/>
    </row>
    <row r="565" spans="1:8" ht="12.75" customHeight="1" x14ac:dyDescent="0.2">
      <c r="A565" s="36"/>
      <c r="B565" s="36"/>
      <c r="C565" s="36"/>
      <c r="D565" s="70"/>
      <c r="E565" s="71"/>
      <c r="H565" s="1"/>
    </row>
    <row r="566" spans="1:8" ht="12.75" customHeight="1" x14ac:dyDescent="0.2">
      <c r="A566" s="36"/>
      <c r="B566" s="36"/>
      <c r="C566" s="36"/>
      <c r="D566" s="70"/>
      <c r="E566" s="71"/>
      <c r="H566" s="1"/>
    </row>
    <row r="567" spans="1:8" ht="12.75" customHeight="1" x14ac:dyDescent="0.2">
      <c r="A567" s="36"/>
      <c r="B567" s="36"/>
      <c r="C567" s="36"/>
      <c r="D567" s="70"/>
      <c r="E567" s="71"/>
      <c r="H567" s="1"/>
    </row>
    <row r="568" spans="1:8" ht="12.75" customHeight="1" x14ac:dyDescent="0.2">
      <c r="A568" s="36"/>
      <c r="B568" s="36"/>
      <c r="C568" s="36"/>
      <c r="D568" s="70"/>
      <c r="E568" s="71"/>
      <c r="H568" s="1"/>
    </row>
    <row r="569" spans="1:8" ht="12.75" customHeight="1" x14ac:dyDescent="0.2">
      <c r="A569" s="36"/>
      <c r="B569" s="36"/>
      <c r="C569" s="36"/>
      <c r="D569" s="70"/>
      <c r="E569" s="71"/>
      <c r="H569" s="1"/>
    </row>
    <row r="570" spans="1:8" ht="12.75" customHeight="1" x14ac:dyDescent="0.2">
      <c r="A570" s="36"/>
      <c r="B570" s="36"/>
      <c r="C570" s="36"/>
      <c r="D570" s="70"/>
      <c r="E570" s="71"/>
      <c r="H570" s="1"/>
    </row>
    <row r="571" spans="1:8" ht="12.75" customHeight="1" x14ac:dyDescent="0.2">
      <c r="A571" s="36"/>
      <c r="B571" s="36"/>
      <c r="C571" s="36"/>
      <c r="D571" s="70"/>
      <c r="E571" s="71"/>
      <c r="H571" s="1"/>
    </row>
    <row r="572" spans="1:8" ht="12.75" customHeight="1" x14ac:dyDescent="0.2">
      <c r="A572" s="36"/>
      <c r="B572" s="36"/>
      <c r="C572" s="36"/>
      <c r="D572" s="70"/>
      <c r="E572" s="71"/>
      <c r="H572" s="1"/>
    </row>
    <row r="573" spans="1:8" ht="12.75" customHeight="1" x14ac:dyDescent="0.2">
      <c r="A573" s="36"/>
      <c r="B573" s="36"/>
      <c r="C573" s="36"/>
      <c r="D573" s="70"/>
      <c r="E573" s="71"/>
      <c r="H573" s="1"/>
    </row>
    <row r="574" spans="1:8" ht="12.75" customHeight="1" x14ac:dyDescent="0.2">
      <c r="A574" s="36"/>
      <c r="B574" s="36"/>
      <c r="C574" s="36"/>
      <c r="D574" s="70"/>
      <c r="E574" s="71"/>
      <c r="H574" s="1"/>
    </row>
    <row r="575" spans="1:8" ht="12.75" customHeight="1" x14ac:dyDescent="0.2">
      <c r="A575" s="36"/>
      <c r="B575" s="36"/>
      <c r="C575" s="36"/>
      <c r="D575" s="70"/>
      <c r="E575" s="71"/>
      <c r="H575" s="1"/>
    </row>
    <row r="576" spans="1:8" ht="12.75" customHeight="1" x14ac:dyDescent="0.2">
      <c r="A576" s="36"/>
      <c r="B576" s="36"/>
      <c r="C576" s="36"/>
      <c r="D576" s="70"/>
      <c r="E576" s="71"/>
      <c r="H576" s="1"/>
    </row>
    <row r="577" spans="1:8" ht="12.75" customHeight="1" x14ac:dyDescent="0.2">
      <c r="A577" s="36"/>
      <c r="B577" s="36"/>
      <c r="C577" s="36"/>
      <c r="D577" s="70"/>
      <c r="E577" s="71"/>
      <c r="H577" s="1"/>
    </row>
    <row r="578" spans="1:8" ht="12.75" customHeight="1" x14ac:dyDescent="0.2">
      <c r="A578" s="36"/>
      <c r="B578" s="36"/>
      <c r="C578" s="36"/>
      <c r="D578" s="70"/>
      <c r="E578" s="71"/>
      <c r="H578" s="1"/>
    </row>
    <row r="579" spans="1:8" ht="12.75" customHeight="1" x14ac:dyDescent="0.2">
      <c r="A579" s="36"/>
      <c r="B579" s="36"/>
      <c r="C579" s="36"/>
      <c r="D579" s="70"/>
      <c r="E579" s="71"/>
      <c r="H579" s="1"/>
    </row>
    <row r="580" spans="1:8" ht="12.75" customHeight="1" x14ac:dyDescent="0.2">
      <c r="A580" s="36"/>
      <c r="B580" s="36"/>
      <c r="C580" s="36"/>
      <c r="D580" s="70"/>
      <c r="E580" s="71"/>
      <c r="H580" s="1"/>
    </row>
    <row r="581" spans="1:8" ht="12.75" customHeight="1" x14ac:dyDescent="0.2">
      <c r="A581" s="36"/>
      <c r="B581" s="36"/>
      <c r="C581" s="36"/>
      <c r="D581" s="70"/>
      <c r="E581" s="71"/>
      <c r="H581" s="1"/>
    </row>
    <row r="582" spans="1:8" ht="12.75" customHeight="1" x14ac:dyDescent="0.2">
      <c r="A582" s="36"/>
      <c r="B582" s="36"/>
      <c r="C582" s="36"/>
      <c r="D582" s="70"/>
      <c r="E582" s="71"/>
      <c r="H582" s="1"/>
    </row>
    <row r="583" spans="1:8" ht="12.75" customHeight="1" x14ac:dyDescent="0.2">
      <c r="A583" s="36"/>
      <c r="B583" s="36"/>
      <c r="C583" s="36"/>
      <c r="D583" s="70"/>
      <c r="E583" s="71"/>
      <c r="H583" s="1"/>
    </row>
    <row r="584" spans="1:8" ht="12.75" customHeight="1" x14ac:dyDescent="0.2">
      <c r="A584" s="36"/>
      <c r="B584" s="36"/>
      <c r="C584" s="36"/>
      <c r="D584" s="70"/>
      <c r="E584" s="71"/>
      <c r="H584" s="1"/>
    </row>
    <row r="585" spans="1:8" ht="12.75" customHeight="1" x14ac:dyDescent="0.2">
      <c r="A585" s="36"/>
      <c r="B585" s="36"/>
      <c r="C585" s="36"/>
      <c r="D585" s="70"/>
      <c r="E585" s="71"/>
      <c r="H585" s="1"/>
    </row>
    <row r="586" spans="1:8" ht="12.75" customHeight="1" x14ac:dyDescent="0.2">
      <c r="A586" s="36"/>
      <c r="B586" s="36"/>
      <c r="C586" s="36"/>
      <c r="D586" s="70"/>
      <c r="E586" s="71"/>
      <c r="H586" s="1"/>
    </row>
    <row r="587" spans="1:8" ht="12.75" customHeight="1" x14ac:dyDescent="0.2">
      <c r="A587" s="36"/>
      <c r="B587" s="36"/>
      <c r="C587" s="36"/>
      <c r="D587" s="70"/>
      <c r="E587" s="71"/>
      <c r="H587" s="1"/>
    </row>
    <row r="588" spans="1:8" ht="12.75" customHeight="1" x14ac:dyDescent="0.2">
      <c r="A588" s="36"/>
      <c r="B588" s="36"/>
      <c r="C588" s="36"/>
      <c r="D588" s="70"/>
      <c r="E588" s="71"/>
      <c r="H588" s="1"/>
    </row>
    <row r="589" spans="1:8" ht="12.75" customHeight="1" x14ac:dyDescent="0.2">
      <c r="A589" s="36"/>
      <c r="B589" s="36"/>
      <c r="C589" s="36"/>
      <c r="D589" s="70"/>
      <c r="E589" s="71"/>
      <c r="H589" s="1"/>
    </row>
    <row r="590" spans="1:8" ht="12.75" customHeight="1" x14ac:dyDescent="0.2">
      <c r="A590" s="36"/>
      <c r="B590" s="36"/>
      <c r="C590" s="36"/>
      <c r="D590" s="70"/>
      <c r="E590" s="71"/>
      <c r="H590" s="1"/>
    </row>
    <row r="591" spans="1:8" ht="12.75" customHeight="1" x14ac:dyDescent="0.2">
      <c r="A591" s="36"/>
      <c r="B591" s="36"/>
      <c r="C591" s="36"/>
      <c r="D591" s="70"/>
      <c r="E591" s="71"/>
      <c r="H591" s="1"/>
    </row>
    <row r="592" spans="1:8" ht="12.75" customHeight="1" x14ac:dyDescent="0.2">
      <c r="A592" s="36"/>
      <c r="B592" s="36"/>
      <c r="C592" s="36"/>
      <c r="D592" s="70"/>
      <c r="E592" s="71"/>
      <c r="H592" s="1"/>
    </row>
    <row r="593" spans="1:8" ht="12.75" customHeight="1" x14ac:dyDescent="0.2">
      <c r="A593" s="36"/>
      <c r="B593" s="36"/>
      <c r="C593" s="36"/>
      <c r="D593" s="70"/>
      <c r="E593" s="71"/>
      <c r="H593" s="1"/>
    </row>
    <row r="594" spans="1:8" ht="12.75" customHeight="1" x14ac:dyDescent="0.2">
      <c r="A594" s="36"/>
      <c r="B594" s="36"/>
      <c r="C594" s="36"/>
      <c r="D594" s="70"/>
      <c r="E594" s="71"/>
      <c r="H594" s="1"/>
    </row>
    <row r="595" spans="1:8" ht="12.75" customHeight="1" x14ac:dyDescent="0.2">
      <c r="A595" s="36"/>
      <c r="B595" s="36"/>
      <c r="C595" s="36"/>
      <c r="D595" s="70"/>
      <c r="E595" s="71"/>
      <c r="H595" s="1"/>
    </row>
    <row r="596" spans="1:8" ht="12.75" customHeight="1" x14ac:dyDescent="0.2">
      <c r="A596" s="36"/>
      <c r="B596" s="36"/>
      <c r="C596" s="36"/>
      <c r="D596" s="70"/>
      <c r="E596" s="71"/>
      <c r="H596" s="1"/>
    </row>
    <row r="597" spans="1:8" ht="12.75" customHeight="1" x14ac:dyDescent="0.2">
      <c r="A597" s="36"/>
      <c r="B597" s="36"/>
      <c r="C597" s="36"/>
      <c r="D597" s="70"/>
      <c r="E597" s="71"/>
      <c r="H597" s="1"/>
    </row>
    <row r="598" spans="1:8" ht="12.75" customHeight="1" x14ac:dyDescent="0.2">
      <c r="A598" s="36"/>
      <c r="B598" s="36"/>
      <c r="C598" s="36"/>
      <c r="D598" s="70"/>
      <c r="E598" s="71"/>
      <c r="H598" s="1"/>
    </row>
    <row r="599" spans="1:8" ht="12.75" customHeight="1" x14ac:dyDescent="0.2">
      <c r="A599" s="36"/>
      <c r="B599" s="36"/>
      <c r="C599" s="36"/>
      <c r="D599" s="70"/>
      <c r="E599" s="71"/>
      <c r="H599" s="1"/>
    </row>
    <row r="600" spans="1:8" ht="12.75" customHeight="1" x14ac:dyDescent="0.2">
      <c r="A600" s="36"/>
      <c r="B600" s="36"/>
      <c r="C600" s="36"/>
      <c r="D600" s="70"/>
      <c r="E600" s="71"/>
      <c r="H600" s="1"/>
    </row>
    <row r="601" spans="1:8" ht="12.75" customHeight="1" x14ac:dyDescent="0.2">
      <c r="A601" s="36"/>
      <c r="B601" s="36"/>
      <c r="C601" s="36"/>
      <c r="D601" s="70"/>
      <c r="E601" s="71"/>
      <c r="H601" s="1"/>
    </row>
    <row r="602" spans="1:8" ht="12.75" customHeight="1" x14ac:dyDescent="0.2">
      <c r="A602" s="36"/>
      <c r="B602" s="36"/>
      <c r="C602" s="36"/>
      <c r="D602" s="70"/>
      <c r="E602" s="71"/>
      <c r="H602" s="1"/>
    </row>
    <row r="603" spans="1:8" ht="12.75" customHeight="1" x14ac:dyDescent="0.2">
      <c r="A603" s="36"/>
      <c r="B603" s="36"/>
      <c r="C603" s="36"/>
      <c r="D603" s="70"/>
      <c r="E603" s="71"/>
      <c r="H603" s="1"/>
    </row>
    <row r="604" spans="1:8" ht="12.75" customHeight="1" x14ac:dyDescent="0.2">
      <c r="A604" s="36"/>
      <c r="B604" s="36"/>
      <c r="C604" s="36"/>
      <c r="D604" s="70"/>
      <c r="E604" s="71"/>
      <c r="H604" s="1"/>
    </row>
    <row r="605" spans="1:8" ht="12.75" customHeight="1" x14ac:dyDescent="0.2">
      <c r="A605" s="36"/>
      <c r="B605" s="36"/>
      <c r="C605" s="36"/>
      <c r="D605" s="70"/>
      <c r="E605" s="71"/>
      <c r="H605" s="1"/>
    </row>
    <row r="606" spans="1:8" ht="12.75" customHeight="1" x14ac:dyDescent="0.2">
      <c r="A606" s="36"/>
      <c r="B606" s="36"/>
      <c r="C606" s="36"/>
      <c r="D606" s="70"/>
      <c r="E606" s="71"/>
      <c r="H606" s="1"/>
    </row>
    <row r="607" spans="1:8" ht="12.75" customHeight="1" x14ac:dyDescent="0.2">
      <c r="A607" s="36"/>
      <c r="B607" s="36"/>
      <c r="C607" s="36"/>
      <c r="D607" s="70"/>
      <c r="E607" s="71"/>
      <c r="H607" s="1"/>
    </row>
    <row r="608" spans="1:8" ht="12.75" customHeight="1" x14ac:dyDescent="0.2">
      <c r="A608" s="36"/>
      <c r="B608" s="36"/>
      <c r="C608" s="36"/>
      <c r="D608" s="70"/>
      <c r="E608" s="71"/>
      <c r="H608" s="1"/>
    </row>
    <row r="609" spans="1:8" ht="12.75" customHeight="1" x14ac:dyDescent="0.2">
      <c r="A609" s="36"/>
      <c r="B609" s="36"/>
      <c r="C609" s="36"/>
      <c r="D609" s="70"/>
      <c r="E609" s="71"/>
      <c r="H609" s="1"/>
    </row>
    <row r="610" spans="1:8" ht="12.75" customHeight="1" x14ac:dyDescent="0.2">
      <c r="A610" s="36"/>
      <c r="B610" s="36"/>
      <c r="C610" s="36"/>
      <c r="D610" s="70"/>
      <c r="E610" s="71"/>
      <c r="H610" s="1"/>
    </row>
    <row r="611" spans="1:8" ht="12.75" customHeight="1" x14ac:dyDescent="0.2">
      <c r="A611" s="36"/>
      <c r="B611" s="36"/>
      <c r="C611" s="36"/>
      <c r="D611" s="70"/>
      <c r="E611" s="71"/>
      <c r="H611" s="1"/>
    </row>
    <row r="612" spans="1:8" ht="12.75" customHeight="1" x14ac:dyDescent="0.2">
      <c r="A612" s="36"/>
      <c r="B612" s="36"/>
      <c r="C612" s="36"/>
      <c r="D612" s="70"/>
      <c r="E612" s="71"/>
      <c r="H612" s="1"/>
    </row>
    <row r="613" spans="1:8" ht="12.75" customHeight="1" x14ac:dyDescent="0.2">
      <c r="A613" s="36"/>
      <c r="B613" s="36"/>
      <c r="C613" s="36"/>
      <c r="D613" s="70"/>
      <c r="E613" s="71"/>
      <c r="H613" s="1"/>
    </row>
    <row r="614" spans="1:8" ht="12.75" customHeight="1" x14ac:dyDescent="0.2">
      <c r="A614" s="36"/>
      <c r="B614" s="36"/>
      <c r="C614" s="36"/>
      <c r="D614" s="70"/>
      <c r="E614" s="71"/>
      <c r="H614" s="1"/>
    </row>
    <row r="615" spans="1:8" ht="12.75" customHeight="1" x14ac:dyDescent="0.2">
      <c r="A615" s="36"/>
      <c r="B615" s="36"/>
      <c r="C615" s="36"/>
      <c r="D615" s="70"/>
      <c r="E615" s="71"/>
      <c r="H615" s="1"/>
    </row>
    <row r="616" spans="1:8" ht="12.75" customHeight="1" x14ac:dyDescent="0.2">
      <c r="A616" s="36"/>
      <c r="B616" s="36"/>
      <c r="C616" s="36"/>
      <c r="D616" s="70"/>
      <c r="E616" s="71"/>
      <c r="H616" s="1"/>
    </row>
    <row r="617" spans="1:8" ht="12.75" customHeight="1" x14ac:dyDescent="0.2">
      <c r="A617" s="36"/>
      <c r="B617" s="36"/>
      <c r="C617" s="36"/>
      <c r="D617" s="70"/>
      <c r="E617" s="71"/>
      <c r="H617" s="1"/>
    </row>
    <row r="618" spans="1:8" ht="12.75" customHeight="1" x14ac:dyDescent="0.2">
      <c r="A618" s="36"/>
      <c r="B618" s="36"/>
      <c r="C618" s="36"/>
      <c r="D618" s="70"/>
      <c r="E618" s="71"/>
      <c r="H618" s="1"/>
    </row>
    <row r="619" spans="1:8" ht="12.75" customHeight="1" x14ac:dyDescent="0.2">
      <c r="A619" s="36"/>
      <c r="B619" s="36"/>
      <c r="C619" s="36"/>
      <c r="D619" s="70"/>
      <c r="E619" s="71"/>
      <c r="H619" s="1"/>
    </row>
    <row r="620" spans="1:8" ht="12.75" customHeight="1" x14ac:dyDescent="0.2">
      <c r="A620" s="36"/>
      <c r="B620" s="36"/>
      <c r="C620" s="36"/>
      <c r="D620" s="70"/>
      <c r="E620" s="71"/>
      <c r="H620" s="1"/>
    </row>
    <row r="621" spans="1:8" ht="12.75" customHeight="1" x14ac:dyDescent="0.2">
      <c r="A621" s="36"/>
      <c r="B621" s="36"/>
      <c r="C621" s="36"/>
      <c r="D621" s="70"/>
      <c r="E621" s="71"/>
      <c r="H621" s="1"/>
    </row>
    <row r="622" spans="1:8" ht="12.75" customHeight="1" x14ac:dyDescent="0.2">
      <c r="A622" s="36"/>
      <c r="B622" s="36"/>
      <c r="C622" s="36"/>
      <c r="D622" s="70"/>
      <c r="E622" s="71"/>
      <c r="H622" s="1"/>
    </row>
    <row r="623" spans="1:8" ht="12.75" customHeight="1" x14ac:dyDescent="0.2">
      <c r="A623" s="36"/>
      <c r="B623" s="36"/>
      <c r="C623" s="36"/>
      <c r="D623" s="70"/>
      <c r="E623" s="71"/>
      <c r="H623" s="1"/>
    </row>
    <row r="624" spans="1:8" ht="12.75" customHeight="1" x14ac:dyDescent="0.2">
      <c r="A624" s="36"/>
      <c r="B624" s="36"/>
      <c r="C624" s="36"/>
      <c r="D624" s="70"/>
      <c r="E624" s="71"/>
      <c r="H624" s="1"/>
    </row>
    <row r="625" spans="1:8" ht="12.75" customHeight="1" x14ac:dyDescent="0.2">
      <c r="A625" s="36"/>
      <c r="B625" s="36"/>
      <c r="C625" s="36"/>
      <c r="D625" s="70"/>
      <c r="E625" s="71"/>
      <c r="H625" s="1"/>
    </row>
    <row r="626" spans="1:8" ht="12.75" customHeight="1" x14ac:dyDescent="0.2">
      <c r="A626" s="36"/>
      <c r="B626" s="36"/>
      <c r="C626" s="36"/>
      <c r="D626" s="70"/>
      <c r="E626" s="71"/>
      <c r="H626" s="1"/>
    </row>
    <row r="627" spans="1:8" ht="12.75" customHeight="1" x14ac:dyDescent="0.2">
      <c r="A627" s="36"/>
      <c r="B627" s="36"/>
      <c r="C627" s="36"/>
      <c r="D627" s="70"/>
      <c r="E627" s="71"/>
      <c r="H627" s="1"/>
    </row>
    <row r="628" spans="1:8" ht="12.75" customHeight="1" x14ac:dyDescent="0.2">
      <c r="A628" s="36"/>
      <c r="B628" s="36"/>
      <c r="C628" s="36"/>
      <c r="D628" s="70"/>
      <c r="E628" s="71"/>
      <c r="H628" s="1"/>
    </row>
    <row r="629" spans="1:8" ht="12.75" customHeight="1" x14ac:dyDescent="0.2">
      <c r="A629" s="36"/>
      <c r="B629" s="36"/>
      <c r="C629" s="36"/>
      <c r="D629" s="70"/>
      <c r="E629" s="71"/>
      <c r="H629" s="1"/>
    </row>
    <row r="630" spans="1:8" ht="12.75" customHeight="1" x14ac:dyDescent="0.2">
      <c r="A630" s="36"/>
      <c r="B630" s="36"/>
      <c r="C630" s="36"/>
      <c r="D630" s="70"/>
      <c r="E630" s="71"/>
      <c r="H630" s="1"/>
    </row>
    <row r="631" spans="1:8" ht="12.75" customHeight="1" x14ac:dyDescent="0.2">
      <c r="A631" s="36"/>
      <c r="B631" s="36"/>
      <c r="C631" s="36"/>
      <c r="D631" s="70"/>
      <c r="E631" s="71"/>
      <c r="H631" s="1"/>
    </row>
    <row r="632" spans="1:8" ht="12.75" customHeight="1" x14ac:dyDescent="0.2">
      <c r="A632" s="36"/>
      <c r="B632" s="36"/>
      <c r="C632" s="36"/>
      <c r="D632" s="70"/>
      <c r="E632" s="71"/>
      <c r="H632" s="1"/>
    </row>
    <row r="633" spans="1:8" ht="12.75" customHeight="1" x14ac:dyDescent="0.2">
      <c r="A633" s="36"/>
      <c r="B633" s="36"/>
      <c r="C633" s="36"/>
      <c r="D633" s="70"/>
      <c r="E633" s="71"/>
      <c r="H633" s="1"/>
    </row>
    <row r="634" spans="1:8" ht="12.75" customHeight="1" x14ac:dyDescent="0.2">
      <c r="A634" s="36"/>
      <c r="B634" s="36"/>
      <c r="C634" s="36"/>
      <c r="D634" s="70"/>
      <c r="E634" s="71"/>
      <c r="H634" s="1"/>
    </row>
    <row r="635" spans="1:8" ht="12.75" customHeight="1" x14ac:dyDescent="0.2">
      <c r="A635" s="36"/>
      <c r="B635" s="36"/>
      <c r="C635" s="36"/>
      <c r="D635" s="70"/>
      <c r="E635" s="71"/>
      <c r="H635" s="1"/>
    </row>
    <row r="636" spans="1:8" ht="12.75" customHeight="1" x14ac:dyDescent="0.2">
      <c r="A636" s="36"/>
      <c r="B636" s="36"/>
      <c r="C636" s="36"/>
      <c r="D636" s="70"/>
      <c r="E636" s="71"/>
      <c r="H636" s="1"/>
    </row>
    <row r="637" spans="1:8" ht="12.75" customHeight="1" x14ac:dyDescent="0.2">
      <c r="A637" s="36"/>
      <c r="B637" s="36"/>
      <c r="C637" s="36"/>
      <c r="D637" s="70"/>
      <c r="E637" s="71"/>
      <c r="H637" s="1"/>
    </row>
    <row r="638" spans="1:8" ht="12.75" customHeight="1" x14ac:dyDescent="0.2">
      <c r="A638" s="36"/>
      <c r="B638" s="36"/>
      <c r="C638" s="36"/>
      <c r="D638" s="70"/>
      <c r="E638" s="71"/>
      <c r="H638" s="1"/>
    </row>
    <row r="639" spans="1:8" ht="12.75" customHeight="1" x14ac:dyDescent="0.2">
      <c r="A639" s="36"/>
      <c r="B639" s="36"/>
      <c r="C639" s="36"/>
      <c r="D639" s="70"/>
      <c r="E639" s="71"/>
      <c r="H639" s="1"/>
    </row>
    <row r="640" spans="1:8" ht="12.75" customHeight="1" x14ac:dyDescent="0.2">
      <c r="A640" s="36"/>
      <c r="B640" s="36"/>
      <c r="C640" s="36"/>
      <c r="D640" s="70"/>
      <c r="E640" s="71"/>
      <c r="H640" s="1"/>
    </row>
    <row r="641" spans="1:8" ht="12.75" customHeight="1" x14ac:dyDescent="0.2">
      <c r="A641" s="36"/>
      <c r="B641" s="36"/>
      <c r="C641" s="36"/>
      <c r="D641" s="70"/>
      <c r="E641" s="71"/>
      <c r="H641" s="1"/>
    </row>
    <row r="642" spans="1:8" ht="12.75" customHeight="1" x14ac:dyDescent="0.2">
      <c r="A642" s="36"/>
      <c r="B642" s="36"/>
      <c r="C642" s="36"/>
      <c r="D642" s="70"/>
      <c r="E642" s="71"/>
      <c r="H642" s="1"/>
    </row>
    <row r="643" spans="1:8" ht="12.75" customHeight="1" x14ac:dyDescent="0.2">
      <c r="A643" s="36"/>
      <c r="B643" s="36"/>
      <c r="C643" s="36"/>
      <c r="D643" s="70"/>
      <c r="E643" s="71"/>
      <c r="H643" s="1"/>
    </row>
    <row r="644" spans="1:8" ht="12.75" customHeight="1" x14ac:dyDescent="0.2">
      <c r="A644" s="36"/>
      <c r="B644" s="36"/>
      <c r="C644" s="36"/>
      <c r="D644" s="70"/>
      <c r="E644" s="71"/>
      <c r="H644" s="1"/>
    </row>
    <row r="645" spans="1:8" ht="12.75" customHeight="1" x14ac:dyDescent="0.2">
      <c r="A645" s="36"/>
      <c r="B645" s="36"/>
      <c r="C645" s="36"/>
      <c r="D645" s="70"/>
      <c r="E645" s="71"/>
      <c r="H645" s="1"/>
    </row>
    <row r="646" spans="1:8" ht="12.75" customHeight="1" x14ac:dyDescent="0.2">
      <c r="A646" s="36"/>
      <c r="B646" s="36"/>
      <c r="C646" s="36"/>
      <c r="D646" s="70"/>
      <c r="E646" s="71"/>
      <c r="H646" s="1"/>
    </row>
    <row r="647" spans="1:8" ht="12.75" customHeight="1" x14ac:dyDescent="0.2">
      <c r="A647" s="36"/>
      <c r="B647" s="36"/>
      <c r="C647" s="36"/>
      <c r="D647" s="70"/>
      <c r="E647" s="71"/>
      <c r="H647" s="1"/>
    </row>
    <row r="648" spans="1:8" ht="12.75" customHeight="1" x14ac:dyDescent="0.2">
      <c r="A648" s="36"/>
      <c r="B648" s="36"/>
      <c r="C648" s="36"/>
      <c r="D648" s="70"/>
      <c r="E648" s="71"/>
      <c r="H648" s="1"/>
    </row>
    <row r="649" spans="1:8" ht="12.75" customHeight="1" x14ac:dyDescent="0.2">
      <c r="A649" s="36"/>
      <c r="B649" s="36"/>
      <c r="C649" s="36"/>
      <c r="D649" s="70"/>
      <c r="E649" s="71"/>
      <c r="H649" s="1"/>
    </row>
    <row r="650" spans="1:8" ht="12.75" customHeight="1" x14ac:dyDescent="0.2">
      <c r="A650" s="36"/>
      <c r="B650" s="36"/>
      <c r="C650" s="36"/>
      <c r="D650" s="70"/>
      <c r="E650" s="71"/>
      <c r="H650" s="1"/>
    </row>
    <row r="651" spans="1:8" ht="12.75" customHeight="1" x14ac:dyDescent="0.2">
      <c r="A651" s="36"/>
      <c r="B651" s="36"/>
      <c r="C651" s="36"/>
      <c r="D651" s="70"/>
      <c r="E651" s="71"/>
      <c r="H651" s="1"/>
    </row>
    <row r="652" spans="1:8" ht="12.75" customHeight="1" x14ac:dyDescent="0.2">
      <c r="A652" s="36"/>
      <c r="B652" s="36"/>
      <c r="C652" s="36"/>
      <c r="D652" s="70"/>
      <c r="E652" s="71"/>
      <c r="H652" s="1"/>
    </row>
    <row r="653" spans="1:8" ht="12.75" customHeight="1" x14ac:dyDescent="0.2">
      <c r="A653" s="36"/>
      <c r="B653" s="36"/>
      <c r="C653" s="36"/>
      <c r="D653" s="70"/>
      <c r="E653" s="71"/>
      <c r="H653" s="1"/>
    </row>
    <row r="654" spans="1:8" ht="12.75" customHeight="1" x14ac:dyDescent="0.2">
      <c r="A654" s="36"/>
      <c r="B654" s="36"/>
      <c r="C654" s="36"/>
      <c r="D654" s="70"/>
      <c r="E654" s="71"/>
      <c r="H654" s="1"/>
    </row>
    <row r="655" spans="1:8" ht="12.75" customHeight="1" x14ac:dyDescent="0.2">
      <c r="A655" s="36"/>
      <c r="B655" s="36"/>
      <c r="C655" s="36"/>
      <c r="D655" s="70"/>
      <c r="E655" s="71"/>
      <c r="H655" s="1"/>
    </row>
    <row r="656" spans="1:8" ht="12.75" customHeight="1" x14ac:dyDescent="0.2">
      <c r="A656" s="36"/>
      <c r="B656" s="36"/>
      <c r="C656" s="36"/>
      <c r="D656" s="70"/>
      <c r="E656" s="71"/>
      <c r="H656" s="1"/>
    </row>
    <row r="657" spans="1:8" ht="12.75" customHeight="1" x14ac:dyDescent="0.2">
      <c r="A657" s="36"/>
      <c r="B657" s="36"/>
      <c r="C657" s="36"/>
      <c r="D657" s="70"/>
      <c r="E657" s="71"/>
      <c r="H657" s="1"/>
    </row>
    <row r="658" spans="1:8" ht="12.75" customHeight="1" x14ac:dyDescent="0.2">
      <c r="A658" s="36"/>
      <c r="B658" s="36"/>
      <c r="C658" s="36"/>
      <c r="D658" s="70"/>
      <c r="E658" s="71"/>
      <c r="H658" s="1"/>
    </row>
    <row r="659" spans="1:8" ht="12.75" customHeight="1" x14ac:dyDescent="0.2">
      <c r="A659" s="36"/>
      <c r="B659" s="36"/>
      <c r="C659" s="36"/>
      <c r="D659" s="70"/>
      <c r="E659" s="71"/>
      <c r="H659" s="1"/>
    </row>
    <row r="660" spans="1:8" ht="12.75" customHeight="1" x14ac:dyDescent="0.2">
      <c r="A660" s="36"/>
      <c r="B660" s="36"/>
      <c r="C660" s="36"/>
      <c r="D660" s="70"/>
      <c r="E660" s="71"/>
      <c r="H660" s="1"/>
    </row>
    <row r="661" spans="1:8" ht="12.75" customHeight="1" x14ac:dyDescent="0.2">
      <c r="A661" s="36"/>
      <c r="B661" s="36"/>
      <c r="C661" s="36"/>
      <c r="D661" s="70"/>
      <c r="E661" s="71"/>
      <c r="H661" s="1"/>
    </row>
    <row r="662" spans="1:8" ht="12.75" customHeight="1" x14ac:dyDescent="0.2">
      <c r="A662" s="36"/>
      <c r="B662" s="36"/>
      <c r="C662" s="36"/>
      <c r="D662" s="70"/>
      <c r="E662" s="71"/>
      <c r="H662" s="1"/>
    </row>
    <row r="663" spans="1:8" ht="12.75" customHeight="1" x14ac:dyDescent="0.2">
      <c r="A663" s="36"/>
      <c r="B663" s="36"/>
      <c r="C663" s="36"/>
      <c r="D663" s="70"/>
      <c r="E663" s="71"/>
      <c r="H663" s="1"/>
    </row>
    <row r="664" spans="1:8" ht="12.75" customHeight="1" x14ac:dyDescent="0.2">
      <c r="A664" s="36"/>
      <c r="B664" s="36"/>
      <c r="C664" s="36"/>
      <c r="D664" s="70"/>
      <c r="E664" s="71"/>
      <c r="H664" s="1"/>
    </row>
    <row r="665" spans="1:8" ht="12.75" customHeight="1" x14ac:dyDescent="0.2">
      <c r="A665" s="36"/>
      <c r="B665" s="36"/>
      <c r="C665" s="36"/>
      <c r="D665" s="70"/>
      <c r="E665" s="71"/>
      <c r="H665" s="1"/>
    </row>
    <row r="666" spans="1:8" ht="12.75" customHeight="1" x14ac:dyDescent="0.2">
      <c r="A666" s="36"/>
      <c r="B666" s="36"/>
      <c r="C666" s="36"/>
      <c r="D666" s="70"/>
      <c r="E666" s="71"/>
      <c r="H666" s="1"/>
    </row>
    <row r="667" spans="1:8" ht="12.75" customHeight="1" x14ac:dyDescent="0.2">
      <c r="A667" s="36"/>
      <c r="B667" s="36"/>
      <c r="C667" s="36"/>
      <c r="D667" s="70"/>
      <c r="E667" s="71"/>
      <c r="H667" s="1"/>
    </row>
    <row r="668" spans="1:8" ht="12.75" customHeight="1" x14ac:dyDescent="0.2">
      <c r="A668" s="36"/>
      <c r="B668" s="36"/>
      <c r="C668" s="36"/>
      <c r="D668" s="70"/>
      <c r="E668" s="71"/>
      <c r="H668" s="1"/>
    </row>
    <row r="669" spans="1:8" ht="12.75" customHeight="1" x14ac:dyDescent="0.2">
      <c r="A669" s="36"/>
      <c r="B669" s="36"/>
      <c r="C669" s="36"/>
      <c r="D669" s="70"/>
      <c r="E669" s="71"/>
      <c r="H669" s="1"/>
    </row>
    <row r="670" spans="1:8" ht="12.75" customHeight="1" x14ac:dyDescent="0.2">
      <c r="A670" s="36"/>
      <c r="B670" s="36"/>
      <c r="C670" s="36"/>
      <c r="D670" s="70"/>
      <c r="E670" s="71"/>
      <c r="H670" s="1"/>
    </row>
    <row r="671" spans="1:8" ht="12.75" customHeight="1" x14ac:dyDescent="0.2">
      <c r="A671" s="36"/>
      <c r="B671" s="36"/>
      <c r="C671" s="36"/>
      <c r="D671" s="70"/>
      <c r="E671" s="71"/>
      <c r="H671" s="1"/>
    </row>
    <row r="672" spans="1:8" ht="12.75" customHeight="1" x14ac:dyDescent="0.2">
      <c r="A672" s="36"/>
      <c r="B672" s="36"/>
      <c r="C672" s="36"/>
      <c r="D672" s="70"/>
      <c r="E672" s="71"/>
      <c r="H672" s="1"/>
    </row>
    <row r="673" spans="1:8" ht="12.75" customHeight="1" x14ac:dyDescent="0.2">
      <c r="A673" s="36"/>
      <c r="B673" s="36"/>
      <c r="C673" s="36"/>
      <c r="D673" s="70"/>
      <c r="E673" s="71"/>
      <c r="H673" s="1"/>
    </row>
    <row r="674" spans="1:8" ht="12.75" customHeight="1" x14ac:dyDescent="0.2">
      <c r="A674" s="36"/>
      <c r="B674" s="36"/>
      <c r="C674" s="36"/>
      <c r="D674" s="70"/>
      <c r="E674" s="71"/>
      <c r="H674" s="1"/>
    </row>
    <row r="675" spans="1:8" ht="12.75" customHeight="1" x14ac:dyDescent="0.2">
      <c r="A675" s="36"/>
      <c r="B675" s="36"/>
      <c r="C675" s="36"/>
      <c r="D675" s="70"/>
      <c r="E675" s="71"/>
      <c r="H675" s="1"/>
    </row>
    <row r="676" spans="1:8" ht="12.75" customHeight="1" x14ac:dyDescent="0.2">
      <c r="A676" s="36"/>
      <c r="B676" s="36"/>
      <c r="C676" s="36"/>
      <c r="D676" s="70"/>
      <c r="E676" s="71"/>
      <c r="H676" s="1"/>
    </row>
    <row r="677" spans="1:8" ht="12.75" customHeight="1" x14ac:dyDescent="0.2">
      <c r="A677" s="36"/>
      <c r="B677" s="36"/>
      <c r="C677" s="36"/>
      <c r="D677" s="70"/>
      <c r="E677" s="71"/>
      <c r="H677" s="1"/>
    </row>
    <row r="678" spans="1:8" ht="12.75" customHeight="1" x14ac:dyDescent="0.2">
      <c r="A678" s="36"/>
      <c r="B678" s="36"/>
      <c r="C678" s="36"/>
      <c r="D678" s="70"/>
      <c r="E678" s="71"/>
      <c r="H678" s="1"/>
    </row>
    <row r="679" spans="1:8" ht="12.75" customHeight="1" x14ac:dyDescent="0.2">
      <c r="A679" s="36"/>
      <c r="B679" s="36"/>
      <c r="C679" s="36"/>
      <c r="D679" s="70"/>
      <c r="E679" s="71"/>
      <c r="H679" s="1"/>
    </row>
    <row r="680" spans="1:8" ht="12.75" customHeight="1" x14ac:dyDescent="0.2">
      <c r="A680" s="36"/>
      <c r="B680" s="36"/>
      <c r="C680" s="36"/>
      <c r="D680" s="70"/>
      <c r="E680" s="71"/>
      <c r="H680" s="1"/>
    </row>
    <row r="681" spans="1:8" ht="12.75" customHeight="1" x14ac:dyDescent="0.2">
      <c r="A681" s="36"/>
      <c r="B681" s="36"/>
      <c r="C681" s="36"/>
      <c r="D681" s="70"/>
      <c r="E681" s="71"/>
      <c r="H681" s="1"/>
    </row>
    <row r="682" spans="1:8" ht="12.75" customHeight="1" x14ac:dyDescent="0.2">
      <c r="A682" s="36"/>
      <c r="B682" s="36"/>
      <c r="C682" s="36"/>
      <c r="D682" s="70"/>
      <c r="E682" s="71"/>
      <c r="H682" s="1"/>
    </row>
    <row r="683" spans="1:8" ht="12.75" customHeight="1" x14ac:dyDescent="0.2">
      <c r="A683" s="36"/>
      <c r="B683" s="36"/>
      <c r="C683" s="36"/>
      <c r="D683" s="70"/>
      <c r="E683" s="71"/>
      <c r="H683" s="1"/>
    </row>
    <row r="684" spans="1:8" ht="12.75" customHeight="1" x14ac:dyDescent="0.2">
      <c r="A684" s="36"/>
      <c r="B684" s="36"/>
      <c r="C684" s="36"/>
      <c r="D684" s="70"/>
      <c r="E684" s="71"/>
      <c r="H684" s="1"/>
    </row>
    <row r="685" spans="1:8" ht="12.75" customHeight="1" x14ac:dyDescent="0.2">
      <c r="A685" s="36"/>
      <c r="B685" s="36"/>
      <c r="C685" s="36"/>
      <c r="D685" s="70"/>
      <c r="E685" s="71"/>
      <c r="H685" s="1"/>
    </row>
    <row r="686" spans="1:8" ht="12.75" customHeight="1" x14ac:dyDescent="0.2">
      <c r="A686" s="36"/>
      <c r="B686" s="36"/>
      <c r="C686" s="36"/>
      <c r="D686" s="70"/>
      <c r="E686" s="71"/>
      <c r="H686" s="1"/>
    </row>
    <row r="687" spans="1:8" ht="12.75" customHeight="1" x14ac:dyDescent="0.2">
      <c r="A687" s="36"/>
      <c r="B687" s="36"/>
      <c r="C687" s="36"/>
      <c r="D687" s="70"/>
      <c r="E687" s="71"/>
      <c r="H687" s="1"/>
    </row>
    <row r="688" spans="1:8" ht="12.75" customHeight="1" x14ac:dyDescent="0.2">
      <c r="A688" s="36"/>
      <c r="B688" s="36"/>
      <c r="C688" s="36"/>
      <c r="D688" s="70"/>
      <c r="E688" s="71"/>
      <c r="H688" s="1"/>
    </row>
    <row r="689" spans="1:8" ht="12.75" customHeight="1" x14ac:dyDescent="0.2">
      <c r="A689" s="36"/>
      <c r="B689" s="36"/>
      <c r="C689" s="36"/>
      <c r="D689" s="70"/>
      <c r="E689" s="71"/>
      <c r="H689" s="1"/>
    </row>
    <row r="690" spans="1:8" ht="12.75" customHeight="1" x14ac:dyDescent="0.2">
      <c r="A690" s="36"/>
      <c r="B690" s="36"/>
      <c r="C690" s="36"/>
      <c r="D690" s="70"/>
      <c r="E690" s="71"/>
      <c r="H690" s="1"/>
    </row>
    <row r="691" spans="1:8" ht="12.75" customHeight="1" x14ac:dyDescent="0.2">
      <c r="A691" s="36"/>
      <c r="B691" s="36"/>
      <c r="C691" s="36"/>
      <c r="D691" s="70"/>
      <c r="E691" s="71"/>
      <c r="H691" s="1"/>
    </row>
    <row r="692" spans="1:8" ht="12.75" customHeight="1" x14ac:dyDescent="0.2">
      <c r="A692" s="36"/>
      <c r="B692" s="36"/>
      <c r="C692" s="36"/>
      <c r="D692" s="70"/>
      <c r="E692" s="71"/>
      <c r="H692" s="1"/>
    </row>
    <row r="693" spans="1:8" ht="12.75" customHeight="1" x14ac:dyDescent="0.2">
      <c r="A693" s="36"/>
      <c r="B693" s="36"/>
      <c r="C693" s="36"/>
      <c r="D693" s="70"/>
      <c r="E693" s="71"/>
      <c r="H693" s="1"/>
    </row>
    <row r="694" spans="1:8" ht="12.75" customHeight="1" x14ac:dyDescent="0.2">
      <c r="A694" s="36"/>
      <c r="B694" s="36"/>
      <c r="C694" s="36"/>
      <c r="D694" s="70"/>
      <c r="E694" s="71"/>
      <c r="H694" s="1"/>
    </row>
    <row r="695" spans="1:8" ht="12.75" customHeight="1" x14ac:dyDescent="0.2">
      <c r="A695" s="36"/>
      <c r="B695" s="36"/>
      <c r="C695" s="36"/>
      <c r="D695" s="70"/>
      <c r="E695" s="71"/>
      <c r="H695" s="1"/>
    </row>
    <row r="696" spans="1:8" ht="12.75" customHeight="1" x14ac:dyDescent="0.2">
      <c r="A696" s="36"/>
      <c r="B696" s="36"/>
      <c r="C696" s="36"/>
      <c r="D696" s="70"/>
      <c r="E696" s="71"/>
      <c r="H696" s="1"/>
    </row>
    <row r="697" spans="1:8" ht="12.75" customHeight="1" x14ac:dyDescent="0.2">
      <c r="A697" s="36"/>
      <c r="B697" s="36"/>
      <c r="C697" s="36"/>
      <c r="D697" s="70"/>
      <c r="E697" s="71"/>
      <c r="H697" s="1"/>
    </row>
    <row r="698" spans="1:8" ht="12.75" customHeight="1" x14ac:dyDescent="0.2">
      <c r="A698" s="36"/>
      <c r="B698" s="36"/>
      <c r="C698" s="36"/>
      <c r="D698" s="70"/>
      <c r="E698" s="71"/>
      <c r="H698" s="1"/>
    </row>
    <row r="699" spans="1:8" ht="12.75" customHeight="1" x14ac:dyDescent="0.2">
      <c r="A699" s="36"/>
      <c r="B699" s="36"/>
      <c r="C699" s="36"/>
      <c r="D699" s="70"/>
      <c r="E699" s="71"/>
      <c r="H699" s="1"/>
    </row>
    <row r="700" spans="1:8" ht="12.75" customHeight="1" x14ac:dyDescent="0.2">
      <c r="A700" s="36"/>
      <c r="B700" s="36"/>
      <c r="C700" s="36"/>
      <c r="D700" s="70"/>
      <c r="E700" s="71"/>
      <c r="H700" s="1"/>
    </row>
    <row r="701" spans="1:8" ht="12.75" customHeight="1" x14ac:dyDescent="0.2">
      <c r="A701" s="36"/>
      <c r="B701" s="36"/>
      <c r="C701" s="36"/>
      <c r="D701" s="70"/>
      <c r="E701" s="71"/>
      <c r="H701" s="1"/>
    </row>
    <row r="702" spans="1:8" ht="12.75" customHeight="1" x14ac:dyDescent="0.2">
      <c r="A702" s="36"/>
      <c r="B702" s="36"/>
      <c r="C702" s="36"/>
      <c r="D702" s="70"/>
      <c r="E702" s="71"/>
      <c r="H702" s="1"/>
    </row>
    <row r="703" spans="1:8" ht="12.75" customHeight="1" x14ac:dyDescent="0.2">
      <c r="A703" s="36"/>
      <c r="B703" s="36"/>
      <c r="C703" s="36"/>
      <c r="D703" s="70"/>
      <c r="E703" s="71"/>
      <c r="H703" s="1"/>
    </row>
    <row r="704" spans="1:8" ht="12.75" customHeight="1" x14ac:dyDescent="0.2">
      <c r="A704" s="36"/>
      <c r="B704" s="36"/>
      <c r="C704" s="36"/>
      <c r="D704" s="70"/>
      <c r="E704" s="71"/>
      <c r="H704" s="1"/>
    </row>
    <row r="705" spans="1:8" ht="12.75" customHeight="1" x14ac:dyDescent="0.2">
      <c r="A705" s="36"/>
      <c r="B705" s="36"/>
      <c r="C705" s="36"/>
      <c r="D705" s="70"/>
      <c r="E705" s="71"/>
      <c r="H705" s="1"/>
    </row>
    <row r="706" spans="1:8" ht="12.75" customHeight="1" x14ac:dyDescent="0.2">
      <c r="A706" s="36"/>
      <c r="B706" s="36"/>
      <c r="C706" s="36"/>
      <c r="D706" s="70"/>
      <c r="E706" s="71"/>
      <c r="H706" s="1"/>
    </row>
    <row r="707" spans="1:8" ht="12.75" customHeight="1" x14ac:dyDescent="0.2">
      <c r="A707" s="36"/>
      <c r="B707" s="36"/>
      <c r="C707" s="36"/>
      <c r="D707" s="70"/>
      <c r="E707" s="71"/>
      <c r="H707" s="1"/>
    </row>
    <row r="708" spans="1:8" ht="12.75" customHeight="1" x14ac:dyDescent="0.2">
      <c r="A708" s="36"/>
      <c r="B708" s="36"/>
      <c r="C708" s="36"/>
      <c r="D708" s="70"/>
      <c r="E708" s="71"/>
      <c r="H708" s="1"/>
    </row>
    <row r="709" spans="1:8" ht="12.75" customHeight="1" x14ac:dyDescent="0.2">
      <c r="A709" s="36"/>
      <c r="B709" s="36"/>
      <c r="C709" s="36"/>
      <c r="D709" s="70"/>
      <c r="E709" s="71"/>
      <c r="H709" s="1"/>
    </row>
    <row r="710" spans="1:8" ht="12.75" customHeight="1" x14ac:dyDescent="0.2">
      <c r="A710" s="36"/>
      <c r="B710" s="36"/>
      <c r="C710" s="36"/>
      <c r="D710" s="70"/>
      <c r="E710" s="71"/>
      <c r="H710" s="1"/>
    </row>
    <row r="711" spans="1:8" ht="12.75" customHeight="1" x14ac:dyDescent="0.2">
      <c r="A711" s="36"/>
      <c r="B711" s="36"/>
      <c r="C711" s="36"/>
      <c r="D711" s="70"/>
      <c r="E711" s="71"/>
      <c r="H711" s="1"/>
    </row>
    <row r="712" spans="1:8" ht="12.75" customHeight="1" x14ac:dyDescent="0.2">
      <c r="A712" s="36"/>
      <c r="B712" s="36"/>
      <c r="C712" s="36"/>
      <c r="D712" s="70"/>
      <c r="E712" s="71"/>
      <c r="H712" s="1"/>
    </row>
    <row r="713" spans="1:8" ht="12.75" customHeight="1" x14ac:dyDescent="0.2">
      <c r="A713" s="36"/>
      <c r="B713" s="36"/>
      <c r="C713" s="36"/>
      <c r="D713" s="70"/>
      <c r="E713" s="71"/>
      <c r="H713" s="1"/>
    </row>
    <row r="714" spans="1:8" ht="12.75" customHeight="1" x14ac:dyDescent="0.2">
      <c r="A714" s="36"/>
      <c r="B714" s="36"/>
      <c r="C714" s="36"/>
      <c r="D714" s="70"/>
      <c r="E714" s="71"/>
      <c r="H714" s="1"/>
    </row>
    <row r="715" spans="1:8" ht="12.75" customHeight="1" x14ac:dyDescent="0.2">
      <c r="A715" s="36"/>
      <c r="B715" s="36"/>
      <c r="C715" s="36"/>
      <c r="D715" s="70"/>
      <c r="E715" s="71"/>
      <c r="H715" s="1"/>
    </row>
    <row r="716" spans="1:8" ht="12.75" customHeight="1" x14ac:dyDescent="0.2">
      <c r="A716" s="36"/>
      <c r="B716" s="36"/>
      <c r="C716" s="36"/>
      <c r="D716" s="70"/>
      <c r="E716" s="71"/>
      <c r="H716" s="1"/>
    </row>
    <row r="717" spans="1:8" ht="12.75" customHeight="1" x14ac:dyDescent="0.2">
      <c r="A717" s="36"/>
      <c r="B717" s="36"/>
      <c r="C717" s="36"/>
      <c r="D717" s="70"/>
      <c r="E717" s="71"/>
      <c r="H717" s="1"/>
    </row>
    <row r="718" spans="1:8" ht="12.75" customHeight="1" x14ac:dyDescent="0.2">
      <c r="A718" s="36"/>
      <c r="B718" s="36"/>
      <c r="C718" s="36"/>
      <c r="D718" s="70"/>
      <c r="E718" s="71"/>
      <c r="H718" s="1"/>
    </row>
    <row r="719" spans="1:8" ht="12.75" customHeight="1" x14ac:dyDescent="0.2">
      <c r="A719" s="36"/>
      <c r="B719" s="36"/>
      <c r="C719" s="36"/>
      <c r="D719" s="70"/>
      <c r="E719" s="71"/>
      <c r="H719" s="1"/>
    </row>
    <row r="720" spans="1:8" ht="12.75" customHeight="1" x14ac:dyDescent="0.2">
      <c r="A720" s="36"/>
      <c r="B720" s="36"/>
      <c r="C720" s="36"/>
      <c r="D720" s="70"/>
      <c r="E720" s="71"/>
      <c r="H720" s="1"/>
    </row>
    <row r="721" spans="1:8" ht="12.75" customHeight="1" x14ac:dyDescent="0.2">
      <c r="A721" s="36"/>
      <c r="B721" s="36"/>
      <c r="C721" s="36"/>
      <c r="D721" s="70"/>
      <c r="E721" s="71"/>
      <c r="H721" s="1"/>
    </row>
    <row r="722" spans="1:8" ht="12.75" customHeight="1" x14ac:dyDescent="0.2">
      <c r="A722" s="36"/>
      <c r="B722" s="36"/>
      <c r="C722" s="36"/>
      <c r="D722" s="70"/>
      <c r="E722" s="71"/>
      <c r="H722" s="1"/>
    </row>
    <row r="723" spans="1:8" ht="12.75" customHeight="1" x14ac:dyDescent="0.2">
      <c r="A723" s="36"/>
      <c r="B723" s="36"/>
      <c r="C723" s="36"/>
      <c r="D723" s="70"/>
      <c r="E723" s="71"/>
      <c r="H723" s="1"/>
    </row>
    <row r="724" spans="1:8" ht="12.75" customHeight="1" x14ac:dyDescent="0.2">
      <c r="A724" s="36"/>
      <c r="B724" s="36"/>
      <c r="C724" s="36"/>
      <c r="D724" s="70"/>
      <c r="E724" s="71"/>
      <c r="H724" s="1"/>
    </row>
    <row r="725" spans="1:8" ht="12.75" customHeight="1" x14ac:dyDescent="0.2">
      <c r="A725" s="36"/>
      <c r="B725" s="36"/>
      <c r="C725" s="36"/>
      <c r="D725" s="70"/>
      <c r="E725" s="71"/>
      <c r="H725" s="1"/>
    </row>
    <row r="726" spans="1:8" ht="12.75" customHeight="1" x14ac:dyDescent="0.2">
      <c r="A726" s="36"/>
      <c r="B726" s="36"/>
      <c r="C726" s="36"/>
      <c r="D726" s="70"/>
      <c r="E726" s="71"/>
      <c r="H726" s="1"/>
    </row>
    <row r="727" spans="1:8" ht="12.75" customHeight="1" x14ac:dyDescent="0.2">
      <c r="A727" s="36"/>
      <c r="B727" s="36"/>
      <c r="C727" s="36"/>
      <c r="D727" s="70"/>
      <c r="E727" s="71"/>
      <c r="H727" s="1"/>
    </row>
    <row r="728" spans="1:8" ht="12.75" customHeight="1" x14ac:dyDescent="0.2">
      <c r="A728" s="36"/>
      <c r="B728" s="36"/>
      <c r="C728" s="36"/>
      <c r="D728" s="70"/>
      <c r="E728" s="71"/>
      <c r="H728" s="1"/>
    </row>
    <row r="729" spans="1:8" ht="12.75" customHeight="1" x14ac:dyDescent="0.2">
      <c r="A729" s="36"/>
      <c r="B729" s="36"/>
      <c r="C729" s="36"/>
      <c r="D729" s="70"/>
      <c r="E729" s="71"/>
      <c r="H729" s="1"/>
    </row>
    <row r="730" spans="1:8" ht="12.75" customHeight="1" x14ac:dyDescent="0.2">
      <c r="A730" s="36"/>
      <c r="B730" s="36"/>
      <c r="C730" s="36"/>
      <c r="D730" s="70"/>
      <c r="E730" s="71"/>
      <c r="H730" s="1"/>
    </row>
    <row r="731" spans="1:8" ht="12.75" customHeight="1" x14ac:dyDescent="0.2">
      <c r="A731" s="36"/>
      <c r="B731" s="36"/>
      <c r="C731" s="36"/>
      <c r="D731" s="70"/>
      <c r="E731" s="71"/>
      <c r="H731" s="1"/>
    </row>
    <row r="732" spans="1:8" ht="12.75" customHeight="1" x14ac:dyDescent="0.2">
      <c r="A732" s="36"/>
      <c r="B732" s="36"/>
      <c r="C732" s="36"/>
      <c r="D732" s="70"/>
      <c r="E732" s="71"/>
      <c r="H732" s="1"/>
    </row>
    <row r="733" spans="1:8" ht="12.75" customHeight="1" x14ac:dyDescent="0.2">
      <c r="A733" s="36"/>
      <c r="B733" s="36"/>
      <c r="C733" s="36"/>
      <c r="D733" s="70"/>
      <c r="E733" s="71"/>
      <c r="H733" s="1"/>
    </row>
    <row r="734" spans="1:8" ht="12.75" customHeight="1" x14ac:dyDescent="0.2">
      <c r="A734" s="36"/>
      <c r="B734" s="36"/>
      <c r="C734" s="36"/>
      <c r="D734" s="70"/>
      <c r="E734" s="71"/>
      <c r="H734" s="1"/>
    </row>
    <row r="735" spans="1:8" ht="12.75" customHeight="1" x14ac:dyDescent="0.2">
      <c r="A735" s="36"/>
      <c r="B735" s="36"/>
      <c r="C735" s="36"/>
      <c r="D735" s="70"/>
      <c r="E735" s="71"/>
      <c r="H735" s="1"/>
    </row>
    <row r="736" spans="1:8" ht="12.75" customHeight="1" x14ac:dyDescent="0.2">
      <c r="A736" s="36"/>
      <c r="B736" s="36"/>
      <c r="C736" s="36"/>
      <c r="D736" s="70"/>
      <c r="E736" s="71"/>
      <c r="H736" s="1"/>
    </row>
    <row r="737" spans="1:8" ht="12.75" customHeight="1" x14ac:dyDescent="0.2">
      <c r="A737" s="36"/>
      <c r="B737" s="36"/>
      <c r="C737" s="36"/>
      <c r="D737" s="70"/>
      <c r="E737" s="71"/>
      <c r="H737" s="1"/>
    </row>
    <row r="738" spans="1:8" ht="12.75" customHeight="1" x14ac:dyDescent="0.2">
      <c r="A738" s="36"/>
      <c r="B738" s="36"/>
      <c r="C738" s="36"/>
      <c r="D738" s="70"/>
      <c r="E738" s="71"/>
      <c r="H738" s="1"/>
    </row>
    <row r="739" spans="1:8" ht="12.75" customHeight="1" x14ac:dyDescent="0.2">
      <c r="A739" s="36"/>
      <c r="B739" s="36"/>
      <c r="C739" s="36"/>
      <c r="D739" s="70"/>
      <c r="E739" s="71"/>
      <c r="H739" s="1"/>
    </row>
    <row r="740" spans="1:8" ht="12.75" customHeight="1" x14ac:dyDescent="0.2">
      <c r="A740" s="36"/>
      <c r="B740" s="36"/>
      <c r="C740" s="36"/>
      <c r="D740" s="70"/>
      <c r="E740" s="71"/>
      <c r="H740" s="1"/>
    </row>
    <row r="741" spans="1:8" ht="12.75" customHeight="1" x14ac:dyDescent="0.2">
      <c r="A741" s="36"/>
      <c r="B741" s="36"/>
      <c r="C741" s="36"/>
      <c r="D741" s="70"/>
      <c r="E741" s="71"/>
      <c r="H741" s="1"/>
    </row>
    <row r="742" spans="1:8" ht="12.75" customHeight="1" x14ac:dyDescent="0.2">
      <c r="A742" s="36"/>
      <c r="B742" s="36"/>
      <c r="C742" s="36"/>
      <c r="D742" s="70"/>
      <c r="E742" s="71"/>
      <c r="H742" s="1"/>
    </row>
    <row r="743" spans="1:8" ht="12.75" customHeight="1" x14ac:dyDescent="0.2">
      <c r="A743" s="36"/>
      <c r="B743" s="36"/>
      <c r="C743" s="36"/>
      <c r="D743" s="70"/>
      <c r="E743" s="71"/>
      <c r="H743" s="1"/>
    </row>
    <row r="744" spans="1:8" ht="12.75" customHeight="1" x14ac:dyDescent="0.2">
      <c r="A744" s="36"/>
      <c r="B744" s="36"/>
      <c r="C744" s="36"/>
      <c r="D744" s="70"/>
      <c r="E744" s="71"/>
      <c r="H744" s="1"/>
    </row>
    <row r="745" spans="1:8" ht="12.75" customHeight="1" x14ac:dyDescent="0.2">
      <c r="A745" s="36"/>
      <c r="B745" s="36"/>
      <c r="C745" s="36"/>
      <c r="D745" s="70"/>
      <c r="E745" s="71"/>
      <c r="H745" s="1"/>
    </row>
    <row r="746" spans="1:8" ht="12.75" customHeight="1" x14ac:dyDescent="0.2">
      <c r="A746" s="36"/>
      <c r="B746" s="36"/>
      <c r="C746" s="36"/>
      <c r="D746" s="70"/>
      <c r="E746" s="71"/>
      <c r="H746" s="1"/>
    </row>
    <row r="747" spans="1:8" ht="12.75" customHeight="1" x14ac:dyDescent="0.2">
      <c r="A747" s="36"/>
      <c r="B747" s="36"/>
      <c r="C747" s="36"/>
      <c r="D747" s="70"/>
      <c r="E747" s="71"/>
      <c r="H747" s="1"/>
    </row>
    <row r="748" spans="1:8" ht="12.75" customHeight="1" x14ac:dyDescent="0.2">
      <c r="A748" s="36"/>
      <c r="B748" s="36"/>
      <c r="C748" s="36"/>
      <c r="D748" s="70"/>
      <c r="E748" s="71"/>
      <c r="H748" s="1"/>
    </row>
    <row r="749" spans="1:8" ht="12.75" customHeight="1" x14ac:dyDescent="0.2">
      <c r="A749" s="36"/>
      <c r="B749" s="36"/>
      <c r="C749" s="36"/>
      <c r="D749" s="70"/>
      <c r="E749" s="71"/>
      <c r="H749" s="1"/>
    </row>
    <row r="750" spans="1:8" ht="12.75" customHeight="1" x14ac:dyDescent="0.2">
      <c r="A750" s="36"/>
      <c r="B750" s="36"/>
      <c r="C750" s="36"/>
      <c r="D750" s="70"/>
      <c r="E750" s="71"/>
      <c r="H750" s="1"/>
    </row>
    <row r="751" spans="1:8" ht="12.75" customHeight="1" x14ac:dyDescent="0.2">
      <c r="A751" s="36"/>
      <c r="B751" s="36"/>
      <c r="C751" s="36"/>
      <c r="D751" s="70"/>
      <c r="E751" s="71"/>
      <c r="H751" s="1"/>
    </row>
    <row r="752" spans="1:8" ht="12.75" customHeight="1" x14ac:dyDescent="0.2">
      <c r="A752" s="36"/>
      <c r="B752" s="36"/>
      <c r="C752" s="36"/>
      <c r="D752" s="70"/>
      <c r="E752" s="71"/>
      <c r="H752" s="1"/>
    </row>
    <row r="753" spans="1:8" ht="12.75" customHeight="1" x14ac:dyDescent="0.2">
      <c r="A753" s="36"/>
      <c r="B753" s="36"/>
      <c r="C753" s="36"/>
      <c r="D753" s="70"/>
      <c r="E753" s="71"/>
      <c r="H753" s="1"/>
    </row>
    <row r="754" spans="1:8" ht="12.75" customHeight="1" x14ac:dyDescent="0.2">
      <c r="A754" s="36"/>
      <c r="B754" s="36"/>
      <c r="C754" s="36"/>
      <c r="D754" s="70"/>
      <c r="E754" s="71"/>
      <c r="H754" s="1"/>
    </row>
    <row r="755" spans="1:8" ht="12.75" customHeight="1" x14ac:dyDescent="0.2">
      <c r="A755" s="36"/>
      <c r="B755" s="36"/>
      <c r="C755" s="36"/>
      <c r="D755" s="70"/>
      <c r="E755" s="71"/>
      <c r="H755" s="1"/>
    </row>
    <row r="756" spans="1:8" ht="12.75" customHeight="1" x14ac:dyDescent="0.2">
      <c r="A756" s="36"/>
      <c r="B756" s="36"/>
      <c r="C756" s="36"/>
      <c r="D756" s="70"/>
      <c r="E756" s="71"/>
      <c r="H756" s="1"/>
    </row>
    <row r="757" spans="1:8" ht="12.75" customHeight="1" x14ac:dyDescent="0.2">
      <c r="A757" s="36"/>
      <c r="B757" s="36"/>
      <c r="C757" s="36"/>
      <c r="D757" s="70"/>
      <c r="E757" s="71"/>
      <c r="H757" s="1"/>
    </row>
    <row r="758" spans="1:8" ht="12.75" customHeight="1" x14ac:dyDescent="0.2">
      <c r="A758" s="36"/>
      <c r="B758" s="36"/>
      <c r="C758" s="36"/>
      <c r="D758" s="70"/>
      <c r="E758" s="71"/>
      <c r="H758" s="1"/>
    </row>
    <row r="759" spans="1:8" ht="12.75" customHeight="1" x14ac:dyDescent="0.2">
      <c r="A759" s="36"/>
      <c r="B759" s="36"/>
      <c r="C759" s="36"/>
      <c r="D759" s="70"/>
      <c r="E759" s="71"/>
      <c r="H759" s="1"/>
    </row>
    <row r="760" spans="1:8" ht="12.75" customHeight="1" x14ac:dyDescent="0.2">
      <c r="A760" s="36"/>
      <c r="B760" s="36"/>
      <c r="C760" s="36"/>
      <c r="D760" s="70"/>
      <c r="E760" s="71"/>
      <c r="H760" s="1"/>
    </row>
    <row r="761" spans="1:8" ht="12.75" customHeight="1" x14ac:dyDescent="0.2">
      <c r="A761" s="36"/>
      <c r="B761" s="36"/>
      <c r="C761" s="36"/>
      <c r="D761" s="70"/>
      <c r="E761" s="71"/>
      <c r="H761" s="1"/>
    </row>
    <row r="762" spans="1:8" ht="12.75" customHeight="1" x14ac:dyDescent="0.2">
      <c r="A762" s="36"/>
      <c r="B762" s="36"/>
      <c r="C762" s="36"/>
      <c r="D762" s="70"/>
      <c r="E762" s="71"/>
      <c r="H762" s="1"/>
    </row>
    <row r="763" spans="1:8" ht="12.75" customHeight="1" x14ac:dyDescent="0.2">
      <c r="A763" s="36"/>
      <c r="B763" s="36"/>
      <c r="C763" s="36"/>
      <c r="D763" s="70"/>
      <c r="E763" s="71"/>
      <c r="H763" s="1"/>
    </row>
    <row r="764" spans="1:8" ht="12.75" customHeight="1" x14ac:dyDescent="0.2">
      <c r="A764" s="36"/>
      <c r="B764" s="36"/>
      <c r="C764" s="36"/>
      <c r="D764" s="70"/>
      <c r="E764" s="71"/>
      <c r="H764" s="1"/>
    </row>
    <row r="765" spans="1:8" ht="12.75" customHeight="1" x14ac:dyDescent="0.2">
      <c r="A765" s="36"/>
      <c r="B765" s="36"/>
      <c r="C765" s="36"/>
      <c r="D765" s="70"/>
      <c r="E765" s="71"/>
      <c r="H765" s="1"/>
    </row>
    <row r="766" spans="1:8" ht="12.75" customHeight="1" x14ac:dyDescent="0.2">
      <c r="A766" s="36"/>
      <c r="B766" s="36"/>
      <c r="C766" s="36"/>
      <c r="D766" s="70"/>
      <c r="E766" s="71"/>
      <c r="H766" s="1"/>
    </row>
    <row r="767" spans="1:8" ht="12.75" customHeight="1" x14ac:dyDescent="0.2">
      <c r="A767" s="36"/>
      <c r="B767" s="36"/>
      <c r="C767" s="36"/>
      <c r="D767" s="70"/>
      <c r="E767" s="71"/>
      <c r="H767" s="1"/>
    </row>
    <row r="768" spans="1:8" ht="12.75" customHeight="1" x14ac:dyDescent="0.2">
      <c r="A768" s="36"/>
      <c r="B768" s="36"/>
      <c r="C768" s="36"/>
      <c r="D768" s="70"/>
      <c r="E768" s="71"/>
      <c r="H768" s="1"/>
    </row>
    <row r="769" spans="1:8" ht="12.75" customHeight="1" x14ac:dyDescent="0.2">
      <c r="A769" s="36"/>
      <c r="B769" s="36"/>
      <c r="C769" s="36"/>
      <c r="D769" s="70"/>
      <c r="E769" s="71"/>
      <c r="H769" s="1"/>
    </row>
    <row r="770" spans="1:8" ht="12.75" customHeight="1" x14ac:dyDescent="0.2">
      <c r="A770" s="36"/>
      <c r="B770" s="36"/>
      <c r="C770" s="36"/>
      <c r="D770" s="70"/>
      <c r="E770" s="71"/>
      <c r="H770" s="1"/>
    </row>
    <row r="771" spans="1:8" ht="12.75" customHeight="1" x14ac:dyDescent="0.2">
      <c r="A771" s="36"/>
      <c r="B771" s="36"/>
      <c r="C771" s="36"/>
      <c r="D771" s="70"/>
      <c r="E771" s="71"/>
      <c r="H771" s="1"/>
    </row>
    <row r="772" spans="1:8" ht="12.75" customHeight="1" x14ac:dyDescent="0.2">
      <c r="A772" s="36"/>
      <c r="B772" s="36"/>
      <c r="C772" s="36"/>
      <c r="D772" s="70"/>
      <c r="E772" s="71"/>
      <c r="H772" s="1"/>
    </row>
    <row r="773" spans="1:8" ht="12.75" customHeight="1" x14ac:dyDescent="0.2">
      <c r="A773" s="36"/>
      <c r="B773" s="36"/>
      <c r="C773" s="36"/>
      <c r="D773" s="70"/>
      <c r="E773" s="71"/>
      <c r="H773" s="1"/>
    </row>
    <row r="774" spans="1:8" ht="12.75" customHeight="1" x14ac:dyDescent="0.2">
      <c r="A774" s="36"/>
      <c r="B774" s="36"/>
      <c r="C774" s="36"/>
      <c r="D774" s="70"/>
      <c r="E774" s="71"/>
      <c r="H774" s="1"/>
    </row>
    <row r="775" spans="1:8" ht="12.75" customHeight="1" x14ac:dyDescent="0.2">
      <c r="A775" s="36"/>
      <c r="B775" s="36"/>
      <c r="C775" s="36"/>
      <c r="D775" s="70"/>
      <c r="E775" s="71"/>
      <c r="H775" s="1"/>
    </row>
    <row r="776" spans="1:8" ht="12.75" customHeight="1" x14ac:dyDescent="0.2">
      <c r="A776" s="36"/>
      <c r="B776" s="36"/>
      <c r="C776" s="36"/>
      <c r="D776" s="70"/>
      <c r="E776" s="71"/>
      <c r="H776" s="1"/>
    </row>
    <row r="777" spans="1:8" ht="12.75" customHeight="1" x14ac:dyDescent="0.2">
      <c r="A777" s="36"/>
      <c r="B777" s="36"/>
      <c r="C777" s="36"/>
      <c r="D777" s="70"/>
      <c r="E777" s="71"/>
      <c r="H777" s="1"/>
    </row>
    <row r="778" spans="1:8" ht="12.75" customHeight="1" x14ac:dyDescent="0.2">
      <c r="A778" s="36"/>
      <c r="B778" s="36"/>
      <c r="C778" s="36"/>
      <c r="D778" s="70"/>
      <c r="E778" s="71"/>
      <c r="H778" s="1"/>
    </row>
    <row r="779" spans="1:8" ht="12.75" customHeight="1" x14ac:dyDescent="0.2">
      <c r="A779" s="36"/>
      <c r="B779" s="36"/>
      <c r="C779" s="36"/>
      <c r="D779" s="70"/>
      <c r="E779" s="71"/>
      <c r="H779" s="1"/>
    </row>
    <row r="780" spans="1:8" ht="12.75" customHeight="1" x14ac:dyDescent="0.2">
      <c r="A780" s="36"/>
      <c r="B780" s="36"/>
      <c r="C780" s="36"/>
      <c r="D780" s="70"/>
      <c r="E780" s="71"/>
      <c r="H780" s="1"/>
    </row>
    <row r="781" spans="1:8" ht="12.75" customHeight="1" x14ac:dyDescent="0.2">
      <c r="A781" s="36"/>
      <c r="B781" s="36"/>
      <c r="C781" s="36"/>
      <c r="D781" s="70"/>
      <c r="E781" s="71"/>
      <c r="H781" s="1"/>
    </row>
    <row r="782" spans="1:8" ht="12.75" customHeight="1" x14ac:dyDescent="0.2">
      <c r="A782" s="36"/>
      <c r="B782" s="36"/>
      <c r="C782" s="36"/>
      <c r="D782" s="70"/>
      <c r="E782" s="71"/>
      <c r="H782" s="1"/>
    </row>
    <row r="783" spans="1:8" ht="12.75" customHeight="1" x14ac:dyDescent="0.2">
      <c r="A783" s="36"/>
      <c r="B783" s="36"/>
      <c r="C783" s="36"/>
      <c r="D783" s="70"/>
      <c r="E783" s="71"/>
      <c r="H783" s="1"/>
    </row>
    <row r="784" spans="1:8" ht="12.75" customHeight="1" x14ac:dyDescent="0.2">
      <c r="A784" s="36"/>
      <c r="B784" s="36"/>
      <c r="C784" s="36"/>
      <c r="D784" s="70"/>
      <c r="E784" s="71"/>
      <c r="H784" s="1"/>
    </row>
    <row r="785" spans="1:8" ht="12.75" customHeight="1" x14ac:dyDescent="0.2">
      <c r="A785" s="36"/>
      <c r="B785" s="36"/>
      <c r="C785" s="36"/>
      <c r="D785" s="70"/>
      <c r="E785" s="71"/>
      <c r="H785" s="1"/>
    </row>
    <row r="786" spans="1:8" ht="12.75" customHeight="1" x14ac:dyDescent="0.2">
      <c r="A786" s="36"/>
      <c r="B786" s="36"/>
      <c r="C786" s="36"/>
      <c r="D786" s="70"/>
      <c r="E786" s="71"/>
      <c r="H786" s="1"/>
    </row>
    <row r="787" spans="1:8" ht="12.75" customHeight="1" x14ac:dyDescent="0.2">
      <c r="A787" s="36"/>
      <c r="B787" s="36"/>
      <c r="C787" s="36"/>
      <c r="D787" s="70"/>
      <c r="E787" s="71"/>
      <c r="H787" s="1"/>
    </row>
    <row r="788" spans="1:8" ht="12.75" customHeight="1" x14ac:dyDescent="0.2">
      <c r="A788" s="36"/>
      <c r="B788" s="36"/>
      <c r="C788" s="36"/>
      <c r="D788" s="70"/>
      <c r="E788" s="71"/>
      <c r="H788" s="1"/>
    </row>
    <row r="789" spans="1:8" ht="12.75" customHeight="1" x14ac:dyDescent="0.2">
      <c r="A789" s="36"/>
      <c r="B789" s="36"/>
      <c r="C789" s="36"/>
      <c r="D789" s="70"/>
      <c r="E789" s="71"/>
      <c r="H789" s="1"/>
    </row>
    <row r="790" spans="1:8" ht="12.75" customHeight="1" x14ac:dyDescent="0.2">
      <c r="A790" s="36"/>
      <c r="B790" s="36"/>
      <c r="C790" s="36"/>
      <c r="D790" s="70"/>
      <c r="E790" s="71"/>
      <c r="H790" s="1"/>
    </row>
    <row r="791" spans="1:8" ht="12.75" customHeight="1" x14ac:dyDescent="0.2">
      <c r="A791" s="36"/>
      <c r="B791" s="36"/>
      <c r="C791" s="36"/>
      <c r="D791" s="70"/>
      <c r="E791" s="71"/>
      <c r="H791" s="1"/>
    </row>
    <row r="792" spans="1:8" ht="12.75" customHeight="1" x14ac:dyDescent="0.2">
      <c r="A792" s="36"/>
      <c r="B792" s="36"/>
      <c r="C792" s="36"/>
      <c r="D792" s="70"/>
      <c r="E792" s="71"/>
      <c r="H792" s="1"/>
    </row>
    <row r="793" spans="1:8" ht="12.75" customHeight="1" x14ac:dyDescent="0.2">
      <c r="A793" s="36"/>
      <c r="B793" s="36"/>
      <c r="C793" s="36"/>
      <c r="D793" s="70"/>
      <c r="E793" s="71"/>
      <c r="H793" s="1"/>
    </row>
    <row r="794" spans="1:8" ht="12.75" customHeight="1" x14ac:dyDescent="0.2">
      <c r="A794" s="36"/>
      <c r="B794" s="36"/>
      <c r="C794" s="36"/>
      <c r="D794" s="70"/>
      <c r="E794" s="71"/>
      <c r="H794" s="1"/>
    </row>
    <row r="795" spans="1:8" ht="12.75" customHeight="1" x14ac:dyDescent="0.2">
      <c r="A795" s="36"/>
      <c r="B795" s="36"/>
      <c r="C795" s="36"/>
      <c r="D795" s="70"/>
      <c r="E795" s="71"/>
      <c r="H795" s="1"/>
    </row>
    <row r="796" spans="1:8" ht="12.75" customHeight="1" x14ac:dyDescent="0.2">
      <c r="A796" s="36"/>
      <c r="B796" s="36"/>
      <c r="C796" s="36"/>
      <c r="D796" s="70"/>
      <c r="E796" s="71"/>
      <c r="H796" s="1"/>
    </row>
    <row r="797" spans="1:8" ht="12.75" customHeight="1" x14ac:dyDescent="0.2">
      <c r="A797" s="36"/>
      <c r="B797" s="36"/>
      <c r="C797" s="36"/>
      <c r="D797" s="70"/>
      <c r="E797" s="71"/>
      <c r="H797" s="1"/>
    </row>
    <row r="798" spans="1:8" ht="12.75" customHeight="1" x14ac:dyDescent="0.2">
      <c r="A798" s="36"/>
      <c r="B798" s="36"/>
      <c r="C798" s="36"/>
      <c r="D798" s="70"/>
      <c r="E798" s="71"/>
      <c r="H798" s="1"/>
    </row>
    <row r="799" spans="1:8" ht="12.75" customHeight="1" x14ac:dyDescent="0.2">
      <c r="A799" s="36"/>
      <c r="B799" s="36"/>
      <c r="C799" s="36"/>
      <c r="D799" s="70"/>
      <c r="E799" s="71"/>
      <c r="H799" s="1"/>
    </row>
    <row r="800" spans="1:8" ht="12.75" customHeight="1" x14ac:dyDescent="0.2">
      <c r="A800" s="36"/>
      <c r="B800" s="36"/>
      <c r="C800" s="36"/>
      <c r="D800" s="70"/>
      <c r="E800" s="71"/>
      <c r="H800" s="1"/>
    </row>
    <row r="801" spans="1:8" ht="12.75" customHeight="1" x14ac:dyDescent="0.2">
      <c r="A801" s="36"/>
      <c r="B801" s="36"/>
      <c r="C801" s="36"/>
      <c r="D801" s="70"/>
      <c r="E801" s="71"/>
      <c r="H801" s="1"/>
    </row>
    <row r="802" spans="1:8" ht="12.75" customHeight="1" x14ac:dyDescent="0.2">
      <c r="A802" s="36"/>
      <c r="B802" s="36"/>
      <c r="C802" s="36"/>
      <c r="D802" s="70"/>
      <c r="E802" s="71"/>
      <c r="H802" s="1"/>
    </row>
    <row r="803" spans="1:8" ht="12.75" customHeight="1" x14ac:dyDescent="0.2">
      <c r="A803" s="36"/>
      <c r="B803" s="36"/>
      <c r="C803" s="36"/>
      <c r="D803" s="70"/>
      <c r="E803" s="71"/>
      <c r="H803" s="1"/>
    </row>
    <row r="804" spans="1:8" ht="12.75" customHeight="1" x14ac:dyDescent="0.2">
      <c r="A804" s="36"/>
      <c r="B804" s="36"/>
      <c r="C804" s="36"/>
      <c r="D804" s="70"/>
      <c r="E804" s="71"/>
      <c r="H804" s="1"/>
    </row>
    <row r="805" spans="1:8" ht="12.75" customHeight="1" x14ac:dyDescent="0.2">
      <c r="A805" s="36"/>
      <c r="B805" s="36"/>
      <c r="C805" s="36"/>
      <c r="D805" s="70"/>
      <c r="E805" s="71"/>
      <c r="H805" s="1"/>
    </row>
    <row r="806" spans="1:8" ht="12.75" customHeight="1" x14ac:dyDescent="0.2">
      <c r="A806" s="36"/>
      <c r="B806" s="36"/>
      <c r="C806" s="36"/>
      <c r="D806" s="70"/>
      <c r="E806" s="71"/>
      <c r="H806" s="1"/>
    </row>
    <row r="807" spans="1:8" ht="12.75" customHeight="1" x14ac:dyDescent="0.2">
      <c r="A807" s="36"/>
      <c r="B807" s="36"/>
      <c r="C807" s="36"/>
      <c r="D807" s="70"/>
      <c r="E807" s="71"/>
      <c r="H807" s="1"/>
    </row>
    <row r="808" spans="1:8" ht="12.75" customHeight="1" x14ac:dyDescent="0.2">
      <c r="A808" s="36"/>
      <c r="B808" s="36"/>
      <c r="C808" s="36"/>
      <c r="D808" s="70"/>
      <c r="E808" s="71"/>
      <c r="H808" s="1"/>
    </row>
    <row r="809" spans="1:8" ht="12.75" customHeight="1" x14ac:dyDescent="0.2">
      <c r="A809" s="36"/>
      <c r="B809" s="36"/>
      <c r="C809" s="36"/>
      <c r="D809" s="70"/>
      <c r="E809" s="71"/>
      <c r="H809" s="1"/>
    </row>
    <row r="810" spans="1:8" ht="12.75" customHeight="1" x14ac:dyDescent="0.2">
      <c r="A810" s="36"/>
      <c r="B810" s="36"/>
      <c r="C810" s="36"/>
      <c r="D810" s="70"/>
      <c r="E810" s="71"/>
      <c r="H810" s="1"/>
    </row>
    <row r="811" spans="1:8" ht="12.75" customHeight="1" x14ac:dyDescent="0.2">
      <c r="A811" s="36"/>
      <c r="B811" s="36"/>
      <c r="C811" s="36"/>
      <c r="D811" s="70"/>
      <c r="E811" s="71"/>
      <c r="H811" s="1"/>
    </row>
    <row r="812" spans="1:8" ht="12.75" customHeight="1" x14ac:dyDescent="0.2">
      <c r="A812" s="36"/>
      <c r="B812" s="36"/>
      <c r="C812" s="36"/>
      <c r="D812" s="70"/>
      <c r="E812" s="71"/>
      <c r="H812" s="1"/>
    </row>
    <row r="813" spans="1:8" ht="12.75" customHeight="1" x14ac:dyDescent="0.2">
      <c r="A813" s="36"/>
      <c r="B813" s="36"/>
      <c r="C813" s="36"/>
      <c r="D813" s="70"/>
      <c r="E813" s="71"/>
      <c r="H813" s="1"/>
    </row>
    <row r="814" spans="1:8" ht="12.75" customHeight="1" x14ac:dyDescent="0.2">
      <c r="A814" s="36"/>
      <c r="B814" s="36"/>
      <c r="C814" s="36"/>
      <c r="D814" s="70"/>
      <c r="E814" s="71"/>
      <c r="H814" s="1"/>
    </row>
    <row r="815" spans="1:8" ht="12.75" customHeight="1" x14ac:dyDescent="0.2">
      <c r="A815" s="36"/>
      <c r="B815" s="36"/>
      <c r="C815" s="36"/>
      <c r="D815" s="70"/>
      <c r="E815" s="71"/>
      <c r="H815" s="1"/>
    </row>
    <row r="816" spans="1:8" ht="12.75" customHeight="1" x14ac:dyDescent="0.2">
      <c r="A816" s="36"/>
      <c r="B816" s="36"/>
      <c r="C816" s="36"/>
      <c r="D816" s="70"/>
      <c r="E816" s="71"/>
      <c r="H816" s="1"/>
    </row>
    <row r="817" spans="1:8" ht="12.75" customHeight="1" x14ac:dyDescent="0.2">
      <c r="A817" s="36"/>
      <c r="B817" s="36"/>
      <c r="C817" s="36"/>
      <c r="D817" s="70"/>
      <c r="E817" s="71"/>
      <c r="H817" s="1"/>
    </row>
    <row r="818" spans="1:8" ht="12.75" customHeight="1" x14ac:dyDescent="0.2">
      <c r="A818" s="36"/>
      <c r="B818" s="36"/>
      <c r="C818" s="36"/>
      <c r="D818" s="70"/>
      <c r="E818" s="71"/>
      <c r="H818" s="1"/>
    </row>
    <row r="819" spans="1:8" ht="12.75" customHeight="1" x14ac:dyDescent="0.2">
      <c r="A819" s="36"/>
      <c r="B819" s="36"/>
      <c r="C819" s="36"/>
      <c r="D819" s="70"/>
      <c r="E819" s="71"/>
      <c r="H819" s="1"/>
    </row>
    <row r="820" spans="1:8" ht="12.75" customHeight="1" x14ac:dyDescent="0.2">
      <c r="A820" s="36"/>
      <c r="B820" s="36"/>
      <c r="C820" s="36"/>
      <c r="D820" s="70"/>
      <c r="E820" s="71"/>
      <c r="H820" s="1"/>
    </row>
    <row r="821" spans="1:8" ht="12.75" customHeight="1" x14ac:dyDescent="0.2">
      <c r="A821" s="36"/>
      <c r="B821" s="36"/>
      <c r="C821" s="36"/>
      <c r="D821" s="70"/>
      <c r="E821" s="71"/>
      <c r="H821" s="1"/>
    </row>
    <row r="822" spans="1:8" ht="12.75" customHeight="1" x14ac:dyDescent="0.2">
      <c r="A822" s="36"/>
      <c r="B822" s="36"/>
      <c r="C822" s="36"/>
      <c r="D822" s="70"/>
      <c r="E822" s="71"/>
      <c r="H822" s="1"/>
    </row>
    <row r="823" spans="1:8" ht="12.75" customHeight="1" x14ac:dyDescent="0.2">
      <c r="A823" s="36"/>
      <c r="B823" s="36"/>
      <c r="C823" s="36"/>
      <c r="D823" s="70"/>
      <c r="E823" s="71"/>
      <c r="H823" s="1"/>
    </row>
    <row r="824" spans="1:8" ht="12.75" customHeight="1" x14ac:dyDescent="0.2">
      <c r="A824" s="36"/>
      <c r="B824" s="36"/>
      <c r="C824" s="36"/>
      <c r="D824" s="70"/>
      <c r="E824" s="71"/>
      <c r="H824" s="1"/>
    </row>
    <row r="825" spans="1:8" ht="12.75" customHeight="1" x14ac:dyDescent="0.2">
      <c r="A825" s="36"/>
      <c r="B825" s="36"/>
      <c r="C825" s="36"/>
      <c r="D825" s="70"/>
      <c r="E825" s="71"/>
      <c r="H825" s="1"/>
    </row>
    <row r="826" spans="1:8" ht="12.75" customHeight="1" x14ac:dyDescent="0.2">
      <c r="A826" s="36"/>
      <c r="B826" s="36"/>
      <c r="C826" s="36"/>
      <c r="D826" s="70"/>
      <c r="E826" s="71"/>
      <c r="H826" s="1"/>
    </row>
    <row r="827" spans="1:8" ht="12.75" customHeight="1" x14ac:dyDescent="0.2">
      <c r="A827" s="36"/>
      <c r="B827" s="36"/>
      <c r="C827" s="36"/>
      <c r="D827" s="70"/>
      <c r="E827" s="71"/>
      <c r="H827" s="1"/>
    </row>
    <row r="828" spans="1:8" ht="12.75" customHeight="1" x14ac:dyDescent="0.2">
      <c r="A828" s="36"/>
      <c r="B828" s="36"/>
      <c r="C828" s="36"/>
      <c r="D828" s="70"/>
      <c r="E828" s="71"/>
      <c r="H828" s="1"/>
    </row>
    <row r="829" spans="1:8" ht="12.75" customHeight="1" x14ac:dyDescent="0.2">
      <c r="A829" s="36"/>
      <c r="B829" s="36"/>
      <c r="C829" s="36"/>
      <c r="D829" s="70"/>
      <c r="E829" s="71"/>
      <c r="H829" s="1"/>
    </row>
    <row r="830" spans="1:8" ht="12.75" customHeight="1" x14ac:dyDescent="0.2">
      <c r="A830" s="36"/>
      <c r="B830" s="36"/>
      <c r="C830" s="36"/>
      <c r="D830" s="70"/>
      <c r="E830" s="71"/>
      <c r="H830" s="1"/>
    </row>
    <row r="831" spans="1:8" ht="12.75" customHeight="1" x14ac:dyDescent="0.2">
      <c r="A831" s="36"/>
      <c r="B831" s="36"/>
      <c r="C831" s="36"/>
      <c r="D831" s="70"/>
      <c r="E831" s="71"/>
      <c r="H831" s="1"/>
    </row>
    <row r="832" spans="1:8" ht="12.75" customHeight="1" x14ac:dyDescent="0.2">
      <c r="A832" s="36"/>
      <c r="B832" s="36"/>
      <c r="C832" s="36"/>
      <c r="D832" s="70"/>
      <c r="E832" s="71"/>
      <c r="H832" s="1"/>
    </row>
    <row r="833" spans="1:8" ht="12.75" customHeight="1" x14ac:dyDescent="0.2">
      <c r="A833" s="36"/>
      <c r="B833" s="36"/>
      <c r="C833" s="36"/>
      <c r="D833" s="70"/>
      <c r="E833" s="71"/>
      <c r="H833" s="1"/>
    </row>
    <row r="834" spans="1:8" ht="12.75" customHeight="1" x14ac:dyDescent="0.2">
      <c r="A834" s="36"/>
      <c r="B834" s="36"/>
      <c r="C834" s="36"/>
      <c r="D834" s="70"/>
      <c r="E834" s="71"/>
      <c r="H834" s="1"/>
    </row>
    <row r="835" spans="1:8" ht="12.75" customHeight="1" x14ac:dyDescent="0.2">
      <c r="A835" s="36"/>
      <c r="B835" s="36"/>
      <c r="C835" s="36"/>
      <c r="D835" s="70"/>
      <c r="E835" s="71"/>
      <c r="H835" s="1"/>
    </row>
    <row r="836" spans="1:8" ht="12.75" customHeight="1" x14ac:dyDescent="0.2">
      <c r="A836" s="36"/>
      <c r="B836" s="36"/>
      <c r="C836" s="36"/>
      <c r="D836" s="70"/>
      <c r="E836" s="71"/>
      <c r="H836" s="1"/>
    </row>
    <row r="837" spans="1:8" ht="12.75" customHeight="1" x14ac:dyDescent="0.2">
      <c r="A837" s="36"/>
      <c r="B837" s="36"/>
      <c r="C837" s="36"/>
      <c r="D837" s="70"/>
      <c r="E837" s="71"/>
      <c r="H837" s="1"/>
    </row>
    <row r="838" spans="1:8" ht="12.75" customHeight="1" x14ac:dyDescent="0.2">
      <c r="A838" s="36"/>
      <c r="B838" s="36"/>
      <c r="C838" s="36"/>
      <c r="D838" s="70"/>
      <c r="E838" s="71"/>
      <c r="H838" s="1"/>
    </row>
    <row r="839" spans="1:8" ht="12.75" customHeight="1" x14ac:dyDescent="0.2">
      <c r="A839" s="36"/>
      <c r="B839" s="36"/>
      <c r="C839" s="36"/>
      <c r="D839" s="70"/>
      <c r="E839" s="71"/>
      <c r="H839" s="1"/>
    </row>
    <row r="840" spans="1:8" ht="12.75" customHeight="1" x14ac:dyDescent="0.2">
      <c r="A840" s="36"/>
      <c r="B840" s="36"/>
      <c r="C840" s="36"/>
      <c r="D840" s="70"/>
      <c r="E840" s="71"/>
      <c r="H840" s="1"/>
    </row>
    <row r="841" spans="1:8" ht="12.75" customHeight="1" x14ac:dyDescent="0.2">
      <c r="A841" s="36"/>
      <c r="B841" s="36"/>
      <c r="C841" s="36"/>
      <c r="D841" s="70"/>
      <c r="E841" s="71"/>
      <c r="H841" s="1"/>
    </row>
    <row r="842" spans="1:8" ht="12.75" customHeight="1" x14ac:dyDescent="0.2">
      <c r="A842" s="36"/>
      <c r="B842" s="36"/>
      <c r="C842" s="36"/>
      <c r="D842" s="70"/>
      <c r="E842" s="71"/>
      <c r="H842" s="1"/>
    </row>
    <row r="843" spans="1:8" ht="12.75" customHeight="1" x14ac:dyDescent="0.2">
      <c r="A843" s="36"/>
      <c r="B843" s="36"/>
      <c r="C843" s="36"/>
      <c r="D843" s="70"/>
      <c r="E843" s="71"/>
      <c r="H843" s="1"/>
    </row>
    <row r="844" spans="1:8" ht="12.75" customHeight="1" x14ac:dyDescent="0.2">
      <c r="A844" s="36"/>
      <c r="B844" s="36"/>
      <c r="C844" s="36"/>
      <c r="D844" s="70"/>
      <c r="E844" s="71"/>
      <c r="H844" s="1"/>
    </row>
    <row r="845" spans="1:8" ht="12.75" customHeight="1" x14ac:dyDescent="0.2">
      <c r="A845" s="36"/>
      <c r="B845" s="36"/>
      <c r="C845" s="36"/>
      <c r="D845" s="70"/>
      <c r="E845" s="71"/>
      <c r="H845" s="1"/>
    </row>
    <row r="846" spans="1:8" ht="12.75" customHeight="1" x14ac:dyDescent="0.2">
      <c r="A846" s="36"/>
      <c r="B846" s="36"/>
      <c r="C846" s="36"/>
      <c r="D846" s="70"/>
      <c r="E846" s="71"/>
      <c r="H846" s="1"/>
    </row>
    <row r="847" spans="1:8" ht="12.75" customHeight="1" x14ac:dyDescent="0.2">
      <c r="A847" s="36"/>
      <c r="B847" s="36"/>
      <c r="C847" s="36"/>
      <c r="D847" s="70"/>
      <c r="E847" s="71"/>
      <c r="H847" s="1"/>
    </row>
    <row r="848" spans="1:8" ht="12.75" customHeight="1" x14ac:dyDescent="0.2">
      <c r="A848" s="36"/>
      <c r="B848" s="36"/>
      <c r="C848" s="36"/>
      <c r="D848" s="70"/>
      <c r="E848" s="71"/>
      <c r="H848" s="1"/>
    </row>
    <row r="849" spans="1:8" ht="12.75" customHeight="1" x14ac:dyDescent="0.2">
      <c r="A849" s="36"/>
      <c r="B849" s="36"/>
      <c r="C849" s="36"/>
      <c r="D849" s="70"/>
      <c r="E849" s="71"/>
      <c r="H849" s="1"/>
    </row>
    <row r="850" spans="1:8" ht="12.75" customHeight="1" x14ac:dyDescent="0.2">
      <c r="A850" s="36"/>
      <c r="B850" s="36"/>
      <c r="C850" s="36"/>
      <c r="D850" s="70"/>
      <c r="E850" s="71"/>
      <c r="H850" s="1"/>
    </row>
    <row r="851" spans="1:8" ht="12.75" customHeight="1" x14ac:dyDescent="0.2">
      <c r="A851" s="36"/>
      <c r="B851" s="36"/>
      <c r="C851" s="36"/>
      <c r="D851" s="70"/>
      <c r="E851" s="71"/>
      <c r="H851" s="1"/>
    </row>
    <row r="852" spans="1:8" ht="12.75" customHeight="1" x14ac:dyDescent="0.2">
      <c r="A852" s="36"/>
      <c r="B852" s="36"/>
      <c r="C852" s="36"/>
      <c r="D852" s="70"/>
      <c r="E852" s="71"/>
      <c r="H852" s="1"/>
    </row>
    <row r="853" spans="1:8" ht="12.75" customHeight="1" x14ac:dyDescent="0.2">
      <c r="A853" s="36"/>
      <c r="B853" s="36"/>
      <c r="C853" s="36"/>
      <c r="D853" s="70"/>
      <c r="E853" s="71"/>
      <c r="H853" s="1"/>
    </row>
    <row r="854" spans="1:8" ht="12.75" customHeight="1" x14ac:dyDescent="0.2">
      <c r="A854" s="36"/>
      <c r="B854" s="36"/>
      <c r="C854" s="36"/>
      <c r="D854" s="70"/>
      <c r="E854" s="71"/>
      <c r="H854" s="1"/>
    </row>
    <row r="855" spans="1:8" ht="12.75" customHeight="1" x14ac:dyDescent="0.2">
      <c r="A855" s="36"/>
      <c r="B855" s="36"/>
      <c r="C855" s="36"/>
      <c r="D855" s="70"/>
      <c r="E855" s="71"/>
      <c r="H855" s="1"/>
    </row>
    <row r="856" spans="1:8" ht="12.75" customHeight="1" x14ac:dyDescent="0.2">
      <c r="A856" s="36"/>
      <c r="B856" s="36"/>
      <c r="C856" s="36"/>
      <c r="D856" s="70"/>
      <c r="E856" s="71"/>
      <c r="H856" s="1"/>
    </row>
    <row r="857" spans="1:8" ht="12.75" customHeight="1" x14ac:dyDescent="0.2">
      <c r="A857" s="36"/>
      <c r="B857" s="36"/>
      <c r="C857" s="36"/>
      <c r="D857" s="70"/>
      <c r="E857" s="71"/>
      <c r="H857" s="1"/>
    </row>
    <row r="858" spans="1:8" ht="12.75" customHeight="1" x14ac:dyDescent="0.2">
      <c r="A858" s="36"/>
      <c r="B858" s="36"/>
      <c r="C858" s="36"/>
      <c r="D858" s="70"/>
      <c r="E858" s="71"/>
      <c r="H858" s="1"/>
    </row>
    <row r="859" spans="1:8" ht="12.75" customHeight="1" x14ac:dyDescent="0.2">
      <c r="A859" s="36"/>
      <c r="B859" s="36"/>
      <c r="C859" s="36"/>
      <c r="D859" s="70"/>
      <c r="E859" s="71"/>
      <c r="H859" s="1"/>
    </row>
    <row r="860" spans="1:8" ht="12.75" customHeight="1" x14ac:dyDescent="0.2">
      <c r="A860" s="36"/>
      <c r="B860" s="36"/>
      <c r="C860" s="36"/>
      <c r="D860" s="70"/>
      <c r="E860" s="71"/>
      <c r="H860" s="1"/>
    </row>
    <row r="861" spans="1:8" ht="12.75" customHeight="1" x14ac:dyDescent="0.2">
      <c r="A861" s="36"/>
      <c r="B861" s="36"/>
      <c r="C861" s="36"/>
      <c r="D861" s="70"/>
      <c r="E861" s="71"/>
      <c r="H861" s="1"/>
    </row>
    <row r="862" spans="1:8" ht="12.75" customHeight="1" x14ac:dyDescent="0.2">
      <c r="A862" s="36"/>
      <c r="B862" s="36"/>
      <c r="C862" s="36"/>
      <c r="D862" s="70"/>
      <c r="E862" s="71"/>
      <c r="H862" s="1"/>
    </row>
    <row r="863" spans="1:8" ht="12.75" customHeight="1" x14ac:dyDescent="0.2">
      <c r="A863" s="36"/>
      <c r="B863" s="36"/>
      <c r="C863" s="36"/>
      <c r="D863" s="70"/>
      <c r="E863" s="71"/>
      <c r="H863" s="1"/>
    </row>
    <row r="864" spans="1:8" ht="12.75" customHeight="1" x14ac:dyDescent="0.2">
      <c r="A864" s="36"/>
      <c r="B864" s="36"/>
      <c r="C864" s="36"/>
      <c r="D864" s="70"/>
      <c r="E864" s="71"/>
      <c r="H864" s="1"/>
    </row>
    <row r="865" spans="1:8" ht="12.75" customHeight="1" x14ac:dyDescent="0.2">
      <c r="A865" s="36"/>
      <c r="B865" s="36"/>
      <c r="C865" s="36"/>
      <c r="D865" s="70"/>
      <c r="E865" s="71"/>
      <c r="H865" s="1"/>
    </row>
    <row r="866" spans="1:8" ht="12.75" customHeight="1" x14ac:dyDescent="0.2">
      <c r="A866" s="36"/>
      <c r="B866" s="36"/>
      <c r="C866" s="36"/>
      <c r="D866" s="70"/>
      <c r="E866" s="71"/>
      <c r="H866" s="1"/>
    </row>
    <row r="867" spans="1:8" ht="12.75" customHeight="1" x14ac:dyDescent="0.2">
      <c r="A867" s="36"/>
      <c r="B867" s="36"/>
      <c r="C867" s="36"/>
      <c r="D867" s="70"/>
      <c r="E867" s="71"/>
      <c r="H867" s="1"/>
    </row>
    <row r="868" spans="1:8" ht="12.75" customHeight="1" x14ac:dyDescent="0.2">
      <c r="A868" s="36"/>
      <c r="B868" s="36"/>
      <c r="C868" s="36"/>
      <c r="D868" s="70"/>
      <c r="E868" s="71"/>
      <c r="H868" s="1"/>
    </row>
    <row r="869" spans="1:8" ht="12.75" customHeight="1" x14ac:dyDescent="0.2">
      <c r="A869" s="36"/>
      <c r="B869" s="36"/>
      <c r="C869" s="36"/>
      <c r="D869" s="70"/>
      <c r="E869" s="71"/>
      <c r="H869" s="1"/>
    </row>
    <row r="870" spans="1:8" ht="12.75" customHeight="1" x14ac:dyDescent="0.2">
      <c r="A870" s="36"/>
      <c r="B870" s="36"/>
      <c r="C870" s="36"/>
      <c r="D870" s="70"/>
      <c r="E870" s="71"/>
      <c r="H870" s="1"/>
    </row>
    <row r="871" spans="1:8" ht="12.75" customHeight="1" x14ac:dyDescent="0.2">
      <c r="A871" s="36"/>
      <c r="B871" s="36"/>
      <c r="C871" s="36"/>
      <c r="D871" s="70"/>
      <c r="E871" s="71"/>
      <c r="H871" s="1"/>
    </row>
    <row r="872" spans="1:8" ht="12.75" customHeight="1" x14ac:dyDescent="0.2">
      <c r="A872" s="36"/>
      <c r="B872" s="36"/>
      <c r="C872" s="36"/>
      <c r="D872" s="70"/>
      <c r="E872" s="71"/>
      <c r="H872" s="1"/>
    </row>
    <row r="873" spans="1:8" ht="12.75" customHeight="1" x14ac:dyDescent="0.2">
      <c r="A873" s="36"/>
      <c r="B873" s="36"/>
      <c r="C873" s="36"/>
      <c r="D873" s="70"/>
      <c r="E873" s="71"/>
      <c r="H873" s="1"/>
    </row>
    <row r="874" spans="1:8" ht="12.75" customHeight="1" x14ac:dyDescent="0.2">
      <c r="A874" s="36"/>
      <c r="B874" s="36"/>
      <c r="C874" s="36"/>
      <c r="D874" s="70"/>
      <c r="E874" s="71"/>
      <c r="H874" s="1"/>
    </row>
    <row r="875" spans="1:8" ht="12.75" customHeight="1" x14ac:dyDescent="0.2">
      <c r="A875" s="36"/>
      <c r="B875" s="36"/>
      <c r="C875" s="36"/>
      <c r="D875" s="70"/>
      <c r="E875" s="71"/>
      <c r="H875" s="1"/>
    </row>
    <row r="876" spans="1:8" ht="12.75" customHeight="1" x14ac:dyDescent="0.2">
      <c r="A876" s="36"/>
      <c r="B876" s="36"/>
      <c r="C876" s="36"/>
      <c r="D876" s="70"/>
      <c r="E876" s="71"/>
      <c r="H876" s="1"/>
    </row>
    <row r="877" spans="1:8" ht="12.75" customHeight="1" x14ac:dyDescent="0.2">
      <c r="A877" s="36"/>
      <c r="B877" s="36"/>
      <c r="C877" s="36"/>
      <c r="D877" s="70"/>
      <c r="E877" s="71"/>
      <c r="H877" s="1"/>
    </row>
    <row r="878" spans="1:8" ht="12.75" customHeight="1" x14ac:dyDescent="0.2">
      <c r="A878" s="36"/>
      <c r="B878" s="36"/>
      <c r="C878" s="36"/>
      <c r="D878" s="70"/>
      <c r="E878" s="71"/>
      <c r="H878" s="1"/>
    </row>
    <row r="879" spans="1:8" ht="12.75" customHeight="1" x14ac:dyDescent="0.2">
      <c r="A879" s="36"/>
      <c r="B879" s="36"/>
      <c r="C879" s="36"/>
      <c r="D879" s="70"/>
      <c r="E879" s="71"/>
      <c r="H879" s="1"/>
    </row>
    <row r="880" spans="1:8" ht="12.75" customHeight="1" x14ac:dyDescent="0.2">
      <c r="A880" s="36"/>
      <c r="B880" s="36"/>
      <c r="C880" s="36"/>
      <c r="D880" s="70"/>
      <c r="E880" s="71"/>
      <c r="H880" s="1"/>
    </row>
    <row r="881" spans="1:8" ht="12.75" customHeight="1" x14ac:dyDescent="0.2">
      <c r="A881" s="36"/>
      <c r="B881" s="36"/>
      <c r="C881" s="36"/>
      <c r="D881" s="70"/>
      <c r="E881" s="71"/>
      <c r="H881" s="1"/>
    </row>
    <row r="882" spans="1:8" ht="12.75" customHeight="1" x14ac:dyDescent="0.2">
      <c r="A882" s="36"/>
      <c r="B882" s="36"/>
      <c r="C882" s="36"/>
      <c r="D882" s="70"/>
      <c r="E882" s="71"/>
      <c r="H882" s="1"/>
    </row>
    <row r="883" spans="1:8" ht="12.75" customHeight="1" x14ac:dyDescent="0.2">
      <c r="A883" s="36"/>
      <c r="B883" s="36"/>
      <c r="C883" s="36"/>
      <c r="D883" s="70"/>
      <c r="E883" s="71"/>
      <c r="H883" s="1"/>
    </row>
    <row r="884" spans="1:8" ht="12.75" customHeight="1" x14ac:dyDescent="0.2">
      <c r="A884" s="36"/>
      <c r="B884" s="36"/>
      <c r="C884" s="36"/>
      <c r="D884" s="70"/>
      <c r="E884" s="71"/>
      <c r="H884" s="1"/>
    </row>
    <row r="885" spans="1:8" ht="12.75" customHeight="1" x14ac:dyDescent="0.2">
      <c r="A885" s="36"/>
      <c r="B885" s="36"/>
      <c r="C885" s="36"/>
      <c r="D885" s="70"/>
      <c r="E885" s="71"/>
      <c r="H885" s="1"/>
    </row>
    <row r="886" spans="1:8" ht="12.75" customHeight="1" x14ac:dyDescent="0.2">
      <c r="A886" s="36"/>
      <c r="B886" s="36"/>
      <c r="C886" s="36"/>
      <c r="D886" s="70"/>
      <c r="E886" s="71"/>
      <c r="H886" s="1"/>
    </row>
    <row r="887" spans="1:8" ht="12.75" customHeight="1" x14ac:dyDescent="0.2">
      <c r="A887" s="36"/>
      <c r="B887" s="36"/>
      <c r="C887" s="36"/>
      <c r="D887" s="70"/>
      <c r="E887" s="71"/>
      <c r="H887" s="1"/>
    </row>
    <row r="888" spans="1:8" ht="12.75" customHeight="1" x14ac:dyDescent="0.2">
      <c r="A888" s="36"/>
      <c r="B888" s="36"/>
      <c r="C888" s="36"/>
      <c r="D888" s="70"/>
      <c r="E888" s="71"/>
      <c r="H888" s="1"/>
    </row>
    <row r="889" spans="1:8" ht="12.75" customHeight="1" x14ac:dyDescent="0.2">
      <c r="A889" s="36"/>
      <c r="B889" s="36"/>
      <c r="C889" s="36"/>
      <c r="D889" s="70"/>
      <c r="E889" s="71"/>
      <c r="H889" s="1"/>
    </row>
    <row r="890" spans="1:8" ht="12.75" customHeight="1" x14ac:dyDescent="0.2">
      <c r="A890" s="36"/>
      <c r="B890" s="36"/>
      <c r="C890" s="36"/>
      <c r="D890" s="70"/>
      <c r="E890" s="71"/>
      <c r="H890" s="1"/>
    </row>
    <row r="891" spans="1:8" ht="12.75" customHeight="1" x14ac:dyDescent="0.2">
      <c r="A891" s="36"/>
      <c r="B891" s="36"/>
      <c r="C891" s="36"/>
      <c r="D891" s="70"/>
      <c r="E891" s="71"/>
      <c r="H891" s="1"/>
    </row>
    <row r="892" spans="1:8" ht="12.75" customHeight="1" x14ac:dyDescent="0.2">
      <c r="A892" s="36"/>
      <c r="B892" s="36"/>
      <c r="C892" s="36"/>
      <c r="D892" s="70"/>
      <c r="E892" s="71"/>
      <c r="H892" s="1"/>
    </row>
    <row r="893" spans="1:8" ht="12.75" customHeight="1" x14ac:dyDescent="0.2">
      <c r="A893" s="36"/>
      <c r="B893" s="36"/>
      <c r="C893" s="36"/>
      <c r="D893" s="70"/>
      <c r="E893" s="71"/>
      <c r="H893" s="1"/>
    </row>
    <row r="894" spans="1:8" ht="12.75" customHeight="1" x14ac:dyDescent="0.2">
      <c r="A894" s="36"/>
      <c r="B894" s="36"/>
      <c r="C894" s="36"/>
      <c r="D894" s="70"/>
      <c r="E894" s="71"/>
      <c r="H894" s="1"/>
    </row>
    <row r="895" spans="1:8" ht="12.75" customHeight="1" x14ac:dyDescent="0.2">
      <c r="A895" s="36"/>
      <c r="B895" s="36"/>
      <c r="C895" s="36"/>
      <c r="D895" s="70"/>
      <c r="E895" s="71"/>
      <c r="H895" s="1"/>
    </row>
    <row r="896" spans="1:8" ht="12.75" customHeight="1" x14ac:dyDescent="0.2">
      <c r="A896" s="36"/>
      <c r="B896" s="36"/>
      <c r="C896" s="36"/>
      <c r="D896" s="70"/>
      <c r="E896" s="71"/>
      <c r="H896" s="1"/>
    </row>
    <row r="897" spans="1:8" ht="12.75" customHeight="1" x14ac:dyDescent="0.2">
      <c r="A897" s="36"/>
      <c r="B897" s="36"/>
      <c r="C897" s="36"/>
      <c r="D897" s="70"/>
      <c r="E897" s="71"/>
      <c r="H897" s="1"/>
    </row>
    <row r="898" spans="1:8" ht="12.75" customHeight="1" x14ac:dyDescent="0.2">
      <c r="A898" s="36"/>
      <c r="B898" s="36"/>
      <c r="C898" s="36"/>
      <c r="D898" s="70"/>
      <c r="E898" s="71"/>
      <c r="H898" s="1"/>
    </row>
    <row r="899" spans="1:8" ht="12.75" customHeight="1" x14ac:dyDescent="0.2">
      <c r="A899" s="36"/>
      <c r="B899" s="36"/>
      <c r="C899" s="36"/>
      <c r="D899" s="70"/>
      <c r="E899" s="71"/>
      <c r="H899" s="1"/>
    </row>
    <row r="900" spans="1:8" ht="12.75" customHeight="1" x14ac:dyDescent="0.2">
      <c r="A900" s="36"/>
      <c r="B900" s="36"/>
      <c r="C900" s="36"/>
      <c r="D900" s="70"/>
      <c r="E900" s="71"/>
      <c r="H900" s="1"/>
    </row>
    <row r="901" spans="1:8" ht="12.75" customHeight="1" x14ac:dyDescent="0.2">
      <c r="A901" s="36"/>
      <c r="B901" s="36"/>
      <c r="C901" s="36"/>
      <c r="D901" s="70"/>
      <c r="E901" s="71"/>
      <c r="H901" s="1"/>
    </row>
    <row r="902" spans="1:8" ht="12.75" customHeight="1" x14ac:dyDescent="0.2">
      <c r="A902" s="36"/>
      <c r="B902" s="36"/>
      <c r="C902" s="36"/>
      <c r="D902" s="70"/>
      <c r="E902" s="71"/>
      <c r="H902" s="1"/>
    </row>
    <row r="903" spans="1:8" ht="12.75" customHeight="1" x14ac:dyDescent="0.2">
      <c r="A903" s="36"/>
      <c r="B903" s="36"/>
      <c r="C903" s="36"/>
      <c r="D903" s="70"/>
      <c r="E903" s="71"/>
      <c r="H903" s="1"/>
    </row>
    <row r="904" spans="1:8" ht="12.75" customHeight="1" x14ac:dyDescent="0.2">
      <c r="A904" s="36"/>
      <c r="B904" s="36"/>
      <c r="C904" s="36"/>
      <c r="D904" s="70"/>
      <c r="E904" s="71"/>
      <c r="H904" s="1"/>
    </row>
    <row r="905" spans="1:8" ht="12.75" customHeight="1" x14ac:dyDescent="0.2">
      <c r="A905" s="36"/>
      <c r="B905" s="36"/>
      <c r="C905" s="36"/>
      <c r="D905" s="70"/>
      <c r="E905" s="71"/>
      <c r="H905" s="1"/>
    </row>
    <row r="906" spans="1:8" ht="12.75" customHeight="1" x14ac:dyDescent="0.2">
      <c r="A906" s="36"/>
      <c r="B906" s="36"/>
      <c r="C906" s="36"/>
      <c r="D906" s="70"/>
      <c r="E906" s="71"/>
      <c r="H906" s="1"/>
    </row>
    <row r="907" spans="1:8" ht="12.75" customHeight="1" x14ac:dyDescent="0.2">
      <c r="A907" s="36"/>
      <c r="B907" s="36"/>
      <c r="C907" s="36"/>
      <c r="D907" s="70"/>
      <c r="E907" s="71"/>
      <c r="H907" s="1"/>
    </row>
    <row r="908" spans="1:8" ht="12.75" customHeight="1" x14ac:dyDescent="0.2">
      <c r="A908" s="36"/>
      <c r="B908" s="36"/>
      <c r="C908" s="36"/>
      <c r="D908" s="70"/>
      <c r="E908" s="71"/>
      <c r="H908" s="1"/>
    </row>
    <row r="909" spans="1:8" ht="12.75" customHeight="1" x14ac:dyDescent="0.2">
      <c r="A909" s="36"/>
      <c r="B909" s="36"/>
      <c r="C909" s="36"/>
      <c r="D909" s="70"/>
      <c r="E909" s="71"/>
      <c r="H909" s="1"/>
    </row>
    <row r="910" spans="1:8" ht="12.75" customHeight="1" x14ac:dyDescent="0.2">
      <c r="A910" s="36"/>
      <c r="B910" s="36"/>
      <c r="C910" s="36"/>
      <c r="D910" s="70"/>
      <c r="E910" s="71"/>
      <c r="H910" s="1"/>
    </row>
    <row r="911" spans="1:8" ht="12.75" customHeight="1" x14ac:dyDescent="0.2">
      <c r="A911" s="36"/>
      <c r="B911" s="36"/>
      <c r="C911" s="36"/>
      <c r="D911" s="70"/>
      <c r="E911" s="71"/>
      <c r="H911" s="1"/>
    </row>
    <row r="912" spans="1:8" ht="12.75" customHeight="1" x14ac:dyDescent="0.2">
      <c r="A912" s="36"/>
      <c r="B912" s="36"/>
      <c r="C912" s="36"/>
      <c r="D912" s="70"/>
      <c r="E912" s="71"/>
      <c r="H912" s="1"/>
    </row>
    <row r="913" spans="1:8" ht="12.75" customHeight="1" x14ac:dyDescent="0.2">
      <c r="A913" s="36"/>
      <c r="B913" s="36"/>
      <c r="C913" s="36"/>
      <c r="D913" s="70"/>
      <c r="E913" s="71"/>
      <c r="H913" s="1"/>
    </row>
    <row r="914" spans="1:8" ht="12.75" customHeight="1" x14ac:dyDescent="0.2">
      <c r="A914" s="36"/>
      <c r="B914" s="36"/>
      <c r="C914" s="36"/>
      <c r="D914" s="70"/>
      <c r="E914" s="71"/>
      <c r="H914" s="1"/>
    </row>
    <row r="915" spans="1:8" ht="12.75" customHeight="1" x14ac:dyDescent="0.2">
      <c r="A915" s="36"/>
      <c r="B915" s="36"/>
      <c r="C915" s="36"/>
      <c r="D915" s="70"/>
      <c r="E915" s="71"/>
      <c r="H915" s="1"/>
    </row>
    <row r="916" spans="1:8" ht="12.75" customHeight="1" x14ac:dyDescent="0.2">
      <c r="A916" s="36"/>
      <c r="B916" s="36"/>
      <c r="C916" s="36"/>
      <c r="D916" s="70"/>
      <c r="E916" s="71"/>
      <c r="H916" s="1"/>
    </row>
    <row r="917" spans="1:8" ht="12.75" customHeight="1" x14ac:dyDescent="0.2">
      <c r="A917" s="36"/>
      <c r="B917" s="36"/>
      <c r="C917" s="36"/>
      <c r="D917" s="70"/>
      <c r="E917" s="71"/>
      <c r="H917" s="1"/>
    </row>
    <row r="918" spans="1:8" ht="12.75" customHeight="1" x14ac:dyDescent="0.2">
      <c r="A918" s="36"/>
      <c r="B918" s="36"/>
      <c r="C918" s="36"/>
      <c r="D918" s="70"/>
      <c r="E918" s="71"/>
      <c r="H918" s="1"/>
    </row>
    <row r="919" spans="1:8" ht="12.75" customHeight="1" x14ac:dyDescent="0.2">
      <c r="A919" s="36"/>
      <c r="B919" s="36"/>
      <c r="C919" s="36"/>
      <c r="D919" s="70"/>
      <c r="E919" s="71"/>
      <c r="H919" s="1"/>
    </row>
    <row r="920" spans="1:8" ht="12.75" customHeight="1" x14ac:dyDescent="0.2">
      <c r="A920" s="36"/>
      <c r="B920" s="36"/>
      <c r="C920" s="36"/>
      <c r="D920" s="70"/>
      <c r="E920" s="71"/>
      <c r="H920" s="1"/>
    </row>
    <row r="921" spans="1:8" ht="12.75" customHeight="1" x14ac:dyDescent="0.2">
      <c r="A921" s="36"/>
      <c r="B921" s="36"/>
      <c r="C921" s="36"/>
      <c r="D921" s="70"/>
      <c r="E921" s="71"/>
      <c r="H921" s="1"/>
    </row>
    <row r="922" spans="1:8" ht="12.75" customHeight="1" x14ac:dyDescent="0.2">
      <c r="A922" s="36"/>
      <c r="B922" s="36"/>
      <c r="C922" s="36"/>
      <c r="D922" s="70"/>
      <c r="E922" s="71"/>
      <c r="H922" s="1"/>
    </row>
    <row r="923" spans="1:8" ht="12.75" customHeight="1" x14ac:dyDescent="0.2">
      <c r="A923" s="36"/>
      <c r="B923" s="36"/>
      <c r="C923" s="36"/>
      <c r="D923" s="70"/>
      <c r="E923" s="71"/>
      <c r="H923" s="1"/>
    </row>
    <row r="924" spans="1:8" ht="12.75" customHeight="1" x14ac:dyDescent="0.2">
      <c r="A924" s="36"/>
      <c r="B924" s="36"/>
      <c r="C924" s="36"/>
      <c r="D924" s="70"/>
      <c r="E924" s="71"/>
      <c r="H924" s="1"/>
    </row>
    <row r="925" spans="1:8" ht="12.75" customHeight="1" x14ac:dyDescent="0.2">
      <c r="A925" s="36"/>
      <c r="B925" s="36"/>
      <c r="C925" s="36"/>
      <c r="D925" s="70"/>
      <c r="E925" s="71"/>
      <c r="H925" s="1"/>
    </row>
    <row r="926" spans="1:8" ht="12.75" customHeight="1" x14ac:dyDescent="0.2">
      <c r="A926" s="36"/>
      <c r="B926" s="36"/>
      <c r="C926" s="36"/>
      <c r="D926" s="70"/>
      <c r="E926" s="71"/>
      <c r="H926" s="1"/>
    </row>
    <row r="927" spans="1:8" ht="12.75" customHeight="1" x14ac:dyDescent="0.2">
      <c r="A927" s="36"/>
      <c r="B927" s="36"/>
      <c r="C927" s="36"/>
      <c r="D927" s="70"/>
      <c r="E927" s="71"/>
      <c r="H927" s="1"/>
    </row>
    <row r="928" spans="1:8" ht="12.75" customHeight="1" x14ac:dyDescent="0.2">
      <c r="A928" s="36"/>
      <c r="B928" s="36"/>
      <c r="C928" s="36"/>
      <c r="D928" s="70"/>
      <c r="E928" s="71"/>
      <c r="H928" s="1"/>
    </row>
    <row r="929" spans="1:8" ht="12.75" customHeight="1" x14ac:dyDescent="0.2">
      <c r="A929" s="36"/>
      <c r="B929" s="36"/>
      <c r="C929" s="36"/>
      <c r="D929" s="70"/>
      <c r="E929" s="71"/>
      <c r="H929" s="1"/>
    </row>
    <row r="930" spans="1:8" ht="12.75" customHeight="1" x14ac:dyDescent="0.2">
      <c r="A930" s="36"/>
      <c r="B930" s="36"/>
      <c r="C930" s="36"/>
      <c r="D930" s="70"/>
      <c r="E930" s="71"/>
      <c r="H930" s="1"/>
    </row>
    <row r="931" spans="1:8" ht="12.75" customHeight="1" x14ac:dyDescent="0.2">
      <c r="A931" s="36"/>
      <c r="B931" s="36"/>
      <c r="C931" s="36"/>
      <c r="D931" s="70"/>
      <c r="E931" s="71"/>
      <c r="H931" s="1"/>
    </row>
    <row r="932" spans="1:8" ht="12.75" customHeight="1" x14ac:dyDescent="0.2">
      <c r="A932" s="36"/>
      <c r="B932" s="36"/>
      <c r="C932" s="36"/>
      <c r="D932" s="70"/>
      <c r="E932" s="71"/>
      <c r="H932" s="1"/>
    </row>
    <row r="933" spans="1:8" ht="12.75" customHeight="1" x14ac:dyDescent="0.2">
      <c r="A933" s="36"/>
      <c r="B933" s="36"/>
      <c r="C933" s="36"/>
      <c r="D933" s="70"/>
      <c r="E933" s="71"/>
      <c r="H933" s="1"/>
    </row>
    <row r="934" spans="1:8" ht="12.75" customHeight="1" x14ac:dyDescent="0.2">
      <c r="A934" s="36"/>
      <c r="B934" s="36"/>
      <c r="C934" s="36"/>
      <c r="D934" s="70"/>
      <c r="E934" s="71"/>
      <c r="H934" s="1"/>
    </row>
    <row r="935" spans="1:8" ht="12.75" customHeight="1" x14ac:dyDescent="0.2">
      <c r="A935" s="36"/>
      <c r="B935" s="36"/>
      <c r="C935" s="36"/>
      <c r="D935" s="70"/>
      <c r="E935" s="71"/>
      <c r="H935" s="1"/>
    </row>
    <row r="936" spans="1:8" ht="12.75" customHeight="1" x14ac:dyDescent="0.2">
      <c r="A936" s="36"/>
      <c r="B936" s="36"/>
      <c r="C936" s="36"/>
      <c r="D936" s="70"/>
      <c r="E936" s="71"/>
      <c r="H936" s="1"/>
    </row>
    <row r="937" spans="1:8" ht="12.75" customHeight="1" x14ac:dyDescent="0.2">
      <c r="A937" s="36"/>
      <c r="B937" s="36"/>
      <c r="C937" s="36"/>
      <c r="D937" s="70"/>
      <c r="E937" s="71"/>
      <c r="H937" s="1"/>
    </row>
    <row r="938" spans="1:8" ht="12.75" customHeight="1" x14ac:dyDescent="0.2">
      <c r="A938" s="36"/>
      <c r="B938" s="36"/>
      <c r="C938" s="36"/>
      <c r="D938" s="70"/>
      <c r="E938" s="71"/>
      <c r="H938" s="1"/>
    </row>
    <row r="939" spans="1:8" ht="12.75" customHeight="1" x14ac:dyDescent="0.2">
      <c r="A939" s="36"/>
      <c r="B939" s="36"/>
      <c r="C939" s="36"/>
      <c r="D939" s="70"/>
      <c r="E939" s="71"/>
      <c r="H939" s="1"/>
    </row>
    <row r="940" spans="1:8" ht="12.75" customHeight="1" x14ac:dyDescent="0.2">
      <c r="A940" s="36"/>
      <c r="B940" s="36"/>
      <c r="C940" s="36"/>
      <c r="D940" s="70"/>
      <c r="E940" s="71"/>
      <c r="H940" s="1"/>
    </row>
    <row r="941" spans="1:8" ht="12.75" customHeight="1" x14ac:dyDescent="0.2">
      <c r="A941" s="36"/>
      <c r="B941" s="36"/>
      <c r="C941" s="36"/>
      <c r="D941" s="70"/>
      <c r="E941" s="71"/>
      <c r="H941" s="1"/>
    </row>
    <row r="942" spans="1:8" ht="12.75" customHeight="1" x14ac:dyDescent="0.2">
      <c r="A942" s="36"/>
      <c r="B942" s="36"/>
      <c r="C942" s="36"/>
      <c r="D942" s="70"/>
      <c r="E942" s="71"/>
      <c r="H942" s="1"/>
    </row>
    <row r="943" spans="1:8" ht="12.75" customHeight="1" x14ac:dyDescent="0.2">
      <c r="A943" s="36"/>
      <c r="B943" s="36"/>
      <c r="C943" s="36"/>
      <c r="D943" s="70"/>
      <c r="E943" s="71"/>
      <c r="H943" s="1"/>
    </row>
    <row r="944" spans="1:8" ht="12.75" customHeight="1" x14ac:dyDescent="0.2">
      <c r="A944" s="36"/>
      <c r="B944" s="36"/>
      <c r="C944" s="36"/>
      <c r="D944" s="70"/>
      <c r="E944" s="71"/>
      <c r="H944" s="1"/>
    </row>
    <row r="945" spans="1:8" ht="12.75" customHeight="1" x14ac:dyDescent="0.2">
      <c r="A945" s="36"/>
      <c r="B945" s="36"/>
      <c r="C945" s="36"/>
      <c r="D945" s="70"/>
      <c r="E945" s="71"/>
      <c r="H945" s="1"/>
    </row>
    <row r="946" spans="1:8" ht="12.75" customHeight="1" x14ac:dyDescent="0.2">
      <c r="A946" s="36"/>
      <c r="B946" s="36"/>
      <c r="C946" s="36"/>
      <c r="D946" s="70"/>
      <c r="E946" s="71"/>
      <c r="H946" s="1"/>
    </row>
    <row r="947" spans="1:8" ht="12.75" customHeight="1" x14ac:dyDescent="0.2">
      <c r="A947" s="36"/>
      <c r="B947" s="36"/>
      <c r="C947" s="36"/>
      <c r="D947" s="70"/>
      <c r="E947" s="71"/>
      <c r="H947" s="1"/>
    </row>
    <row r="948" spans="1:8" ht="12.75" customHeight="1" x14ac:dyDescent="0.2">
      <c r="A948" s="36"/>
      <c r="B948" s="36"/>
      <c r="C948" s="36"/>
      <c r="D948" s="70"/>
      <c r="E948" s="71"/>
      <c r="H948" s="1"/>
    </row>
    <row r="949" spans="1:8" ht="12.75" customHeight="1" x14ac:dyDescent="0.2">
      <c r="A949" s="36"/>
      <c r="B949" s="36"/>
      <c r="C949" s="36"/>
      <c r="D949" s="70"/>
      <c r="E949" s="71"/>
      <c r="H949" s="1"/>
    </row>
    <row r="950" spans="1:8" ht="12.75" customHeight="1" x14ac:dyDescent="0.2">
      <c r="A950" s="36"/>
      <c r="B950" s="36"/>
      <c r="C950" s="36"/>
      <c r="D950" s="70"/>
      <c r="E950" s="71"/>
      <c r="H950" s="1"/>
    </row>
    <row r="951" spans="1:8" ht="12.75" customHeight="1" x14ac:dyDescent="0.2">
      <c r="A951" s="36"/>
      <c r="B951" s="36"/>
      <c r="C951" s="36"/>
      <c r="D951" s="70"/>
      <c r="E951" s="71"/>
      <c r="H951" s="1"/>
    </row>
    <row r="952" spans="1:8" ht="12.75" customHeight="1" x14ac:dyDescent="0.2">
      <c r="A952" s="36"/>
      <c r="B952" s="36"/>
      <c r="C952" s="36"/>
      <c r="D952" s="70"/>
      <c r="E952" s="71"/>
      <c r="H952" s="1"/>
    </row>
    <row r="953" spans="1:8" ht="12.75" customHeight="1" x14ac:dyDescent="0.2">
      <c r="A953" s="36"/>
      <c r="B953" s="36"/>
      <c r="C953" s="36"/>
      <c r="D953" s="70"/>
      <c r="E953" s="71"/>
      <c r="H953" s="1"/>
    </row>
    <row r="954" spans="1:8" ht="12.75" customHeight="1" x14ac:dyDescent="0.2">
      <c r="A954" s="36"/>
      <c r="B954" s="36"/>
      <c r="C954" s="36"/>
      <c r="D954" s="70"/>
      <c r="E954" s="71"/>
      <c r="H954" s="1"/>
    </row>
    <row r="955" spans="1:8" ht="12.75" customHeight="1" x14ac:dyDescent="0.2">
      <c r="A955" s="36"/>
      <c r="B955" s="36"/>
      <c r="C955" s="36"/>
      <c r="D955" s="70"/>
      <c r="E955" s="71"/>
      <c r="H955" s="1"/>
    </row>
    <row r="956" spans="1:8" ht="12.75" customHeight="1" x14ac:dyDescent="0.2">
      <c r="A956" s="36"/>
      <c r="B956" s="36"/>
      <c r="C956" s="36"/>
      <c r="D956" s="70"/>
      <c r="E956" s="71"/>
      <c r="H956" s="1"/>
    </row>
    <row r="957" spans="1:8" ht="12.75" customHeight="1" x14ac:dyDescent="0.2">
      <c r="A957" s="36"/>
      <c r="B957" s="36"/>
      <c r="C957" s="36"/>
      <c r="D957" s="70"/>
      <c r="E957" s="71"/>
      <c r="H957" s="1"/>
    </row>
    <row r="958" spans="1:8" ht="12.75" customHeight="1" x14ac:dyDescent="0.2">
      <c r="A958" s="36"/>
      <c r="B958" s="36"/>
      <c r="C958" s="36"/>
      <c r="D958" s="70"/>
      <c r="E958" s="71"/>
      <c r="H958" s="1"/>
    </row>
    <row r="959" spans="1:8" ht="12.75" customHeight="1" x14ac:dyDescent="0.2">
      <c r="A959" s="36"/>
      <c r="B959" s="36"/>
      <c r="C959" s="36"/>
      <c r="D959" s="70"/>
      <c r="E959" s="71"/>
      <c r="H959" s="1"/>
    </row>
    <row r="960" spans="1:8" ht="12.75" customHeight="1" x14ac:dyDescent="0.2">
      <c r="A960" s="36"/>
      <c r="B960" s="36"/>
      <c r="C960" s="36"/>
      <c r="D960" s="70"/>
      <c r="E960" s="71"/>
      <c r="H960" s="1"/>
    </row>
    <row r="961" spans="1:8" ht="12.75" customHeight="1" x14ac:dyDescent="0.2">
      <c r="A961" s="36"/>
      <c r="B961" s="36"/>
      <c r="C961" s="36"/>
      <c r="D961" s="70"/>
      <c r="E961" s="71"/>
      <c r="H961" s="1"/>
    </row>
    <row r="962" spans="1:8" ht="12.75" customHeight="1" x14ac:dyDescent="0.2">
      <c r="A962" s="36"/>
      <c r="B962" s="36"/>
      <c r="C962" s="36"/>
      <c r="D962" s="70"/>
      <c r="E962" s="71"/>
      <c r="H962" s="1"/>
    </row>
    <row r="963" spans="1:8" ht="12.75" customHeight="1" x14ac:dyDescent="0.2">
      <c r="A963" s="36"/>
      <c r="B963" s="36"/>
      <c r="C963" s="36"/>
      <c r="D963" s="70"/>
      <c r="E963" s="71"/>
      <c r="H963" s="1"/>
    </row>
    <row r="964" spans="1:8" ht="12.75" customHeight="1" x14ac:dyDescent="0.2">
      <c r="A964" s="36"/>
      <c r="B964" s="36"/>
      <c r="C964" s="36"/>
      <c r="D964" s="70"/>
      <c r="E964" s="71"/>
      <c r="H964" s="1"/>
    </row>
    <row r="965" spans="1:8" ht="12.75" customHeight="1" x14ac:dyDescent="0.2">
      <c r="A965" s="36"/>
      <c r="B965" s="36"/>
      <c r="C965" s="36"/>
      <c r="D965" s="70"/>
      <c r="E965" s="71"/>
      <c r="H965" s="1"/>
    </row>
    <row r="966" spans="1:8" ht="12.75" customHeight="1" x14ac:dyDescent="0.2">
      <c r="A966" s="36"/>
      <c r="B966" s="36"/>
      <c r="C966" s="36"/>
      <c r="D966" s="70"/>
      <c r="E966" s="71"/>
      <c r="H966" s="1"/>
    </row>
    <row r="967" spans="1:8" ht="12.75" customHeight="1" x14ac:dyDescent="0.2">
      <c r="A967" s="36"/>
      <c r="B967" s="36"/>
      <c r="C967" s="36"/>
      <c r="D967" s="70"/>
      <c r="E967" s="71"/>
      <c r="H967" s="1"/>
    </row>
    <row r="968" spans="1:8" ht="12.75" customHeight="1" x14ac:dyDescent="0.2">
      <c r="A968" s="36"/>
      <c r="B968" s="36"/>
      <c r="C968" s="36"/>
      <c r="D968" s="70"/>
      <c r="E968" s="71"/>
      <c r="H968" s="1"/>
    </row>
    <row r="969" spans="1:8" ht="12.75" customHeight="1" x14ac:dyDescent="0.2">
      <c r="A969" s="36"/>
      <c r="B969" s="36"/>
      <c r="C969" s="36"/>
      <c r="D969" s="70"/>
      <c r="E969" s="71"/>
      <c r="H969" s="1"/>
    </row>
    <row r="970" spans="1:8" ht="12.75" customHeight="1" x14ac:dyDescent="0.2">
      <c r="A970" s="36"/>
      <c r="B970" s="36"/>
      <c r="C970" s="36"/>
      <c r="D970" s="70"/>
      <c r="E970" s="71"/>
      <c r="H970" s="1"/>
    </row>
    <row r="971" spans="1:8" ht="12.75" customHeight="1" x14ac:dyDescent="0.2">
      <c r="A971" s="36"/>
      <c r="B971" s="36"/>
      <c r="C971" s="36"/>
      <c r="D971" s="70"/>
      <c r="E971" s="71"/>
      <c r="H971" s="1"/>
    </row>
    <row r="972" spans="1:8" ht="12.75" customHeight="1" x14ac:dyDescent="0.2">
      <c r="A972" s="36"/>
      <c r="B972" s="36"/>
      <c r="C972" s="36"/>
      <c r="D972" s="70"/>
      <c r="E972" s="71"/>
      <c r="H972" s="1"/>
    </row>
    <row r="973" spans="1:8" ht="12.75" customHeight="1" x14ac:dyDescent="0.2">
      <c r="A973" s="36"/>
      <c r="B973" s="36"/>
      <c r="C973" s="36"/>
      <c r="D973" s="70"/>
      <c r="E973" s="71"/>
      <c r="H973" s="1"/>
    </row>
    <row r="974" spans="1:8" ht="12.75" customHeight="1" x14ac:dyDescent="0.2">
      <c r="A974" s="36"/>
      <c r="B974" s="36"/>
      <c r="C974" s="36"/>
      <c r="D974" s="70"/>
      <c r="E974" s="71"/>
      <c r="H974" s="1"/>
    </row>
    <row r="975" spans="1:8" ht="12.75" customHeight="1" x14ac:dyDescent="0.2">
      <c r="A975" s="36"/>
      <c r="B975" s="36"/>
      <c r="C975" s="36"/>
      <c r="D975" s="70"/>
      <c r="E975" s="71"/>
      <c r="H975" s="1"/>
    </row>
    <row r="976" spans="1:8" ht="12.75" customHeight="1" x14ac:dyDescent="0.2">
      <c r="A976" s="36"/>
      <c r="B976" s="36"/>
      <c r="C976" s="36"/>
      <c r="D976" s="70"/>
      <c r="E976" s="71"/>
      <c r="H976" s="1"/>
    </row>
    <row r="977" spans="1:8" ht="12.75" customHeight="1" x14ac:dyDescent="0.2">
      <c r="A977" s="36"/>
      <c r="B977" s="36"/>
      <c r="C977" s="36"/>
      <c r="D977" s="70"/>
      <c r="E977" s="71"/>
      <c r="H977" s="1"/>
    </row>
    <row r="978" spans="1:8" ht="12.75" customHeight="1" x14ac:dyDescent="0.2">
      <c r="A978" s="36"/>
      <c r="B978" s="36"/>
      <c r="C978" s="36"/>
      <c r="D978" s="70"/>
      <c r="E978" s="71"/>
      <c r="H978" s="1"/>
    </row>
    <row r="979" spans="1:8" ht="12.75" customHeight="1" x14ac:dyDescent="0.2">
      <c r="A979" s="36"/>
      <c r="B979" s="36"/>
      <c r="C979" s="36"/>
      <c r="D979" s="70"/>
      <c r="E979" s="71"/>
      <c r="H979" s="1"/>
    </row>
    <row r="980" spans="1:8" ht="12.75" customHeight="1" x14ac:dyDescent="0.2">
      <c r="A980" s="36"/>
      <c r="B980" s="36"/>
      <c r="C980" s="36"/>
      <c r="D980" s="70"/>
      <c r="E980" s="71"/>
      <c r="H980" s="1"/>
    </row>
    <row r="981" spans="1:8" ht="12.75" customHeight="1" x14ac:dyDescent="0.2">
      <c r="A981" s="36"/>
      <c r="B981" s="36"/>
      <c r="C981" s="36"/>
      <c r="D981" s="70"/>
      <c r="E981" s="71"/>
      <c r="H981" s="1"/>
    </row>
    <row r="982" spans="1:8" ht="12.75" customHeight="1" x14ac:dyDescent="0.2">
      <c r="A982" s="36"/>
      <c r="B982" s="36"/>
      <c r="C982" s="36"/>
      <c r="D982" s="70"/>
      <c r="E982" s="71"/>
      <c r="H982" s="1"/>
    </row>
    <row r="983" spans="1:8" ht="12.75" customHeight="1" x14ac:dyDescent="0.2">
      <c r="A983" s="36"/>
      <c r="B983" s="36"/>
      <c r="C983" s="36"/>
      <c r="D983" s="70"/>
      <c r="E983" s="71"/>
      <c r="H983" s="1"/>
    </row>
    <row r="984" spans="1:8" ht="12.75" customHeight="1" x14ac:dyDescent="0.2">
      <c r="A984" s="36"/>
      <c r="B984" s="36"/>
      <c r="C984" s="36"/>
      <c r="D984" s="70"/>
      <c r="E984" s="71"/>
      <c r="H984" s="1"/>
    </row>
    <row r="985" spans="1:8" ht="12.75" customHeight="1" x14ac:dyDescent="0.2">
      <c r="A985" s="36"/>
      <c r="B985" s="36"/>
      <c r="C985" s="36"/>
      <c r="D985" s="70"/>
      <c r="E985" s="71"/>
      <c r="H985" s="1"/>
    </row>
    <row r="986" spans="1:8" ht="12.75" customHeight="1" x14ac:dyDescent="0.2">
      <c r="A986" s="36"/>
      <c r="B986" s="36"/>
      <c r="C986" s="36"/>
      <c r="D986" s="70"/>
      <c r="E986" s="71"/>
      <c r="H986" s="1"/>
    </row>
    <row r="987" spans="1:8" ht="12.75" customHeight="1" x14ac:dyDescent="0.2">
      <c r="A987" s="36"/>
      <c r="B987" s="36"/>
      <c r="C987" s="36"/>
      <c r="D987" s="70"/>
      <c r="E987" s="71"/>
      <c r="H987" s="1"/>
    </row>
    <row r="988" spans="1:8" ht="12.75" customHeight="1" x14ac:dyDescent="0.2">
      <c r="A988" s="36"/>
      <c r="B988" s="36"/>
      <c r="C988" s="36"/>
      <c r="D988" s="70"/>
      <c r="E988" s="71"/>
      <c r="H988" s="1"/>
    </row>
    <row r="989" spans="1:8" ht="12.75" customHeight="1" x14ac:dyDescent="0.2">
      <c r="A989" s="36"/>
      <c r="B989" s="36"/>
      <c r="C989" s="36"/>
      <c r="D989" s="70"/>
      <c r="E989" s="71"/>
      <c r="H989" s="1"/>
    </row>
    <row r="990" spans="1:8" ht="12.75" customHeight="1" x14ac:dyDescent="0.2">
      <c r="A990" s="36"/>
      <c r="B990" s="36"/>
      <c r="C990" s="36"/>
      <c r="D990" s="70"/>
      <c r="E990" s="71"/>
      <c r="H990" s="1"/>
    </row>
    <row r="991" spans="1:8" ht="12.75" customHeight="1" x14ac:dyDescent="0.2">
      <c r="A991" s="36"/>
      <c r="B991" s="36"/>
      <c r="C991" s="36"/>
      <c r="D991" s="70"/>
      <c r="E991" s="71"/>
      <c r="H991" s="1"/>
    </row>
    <row r="992" spans="1:8" ht="12.75" customHeight="1" x14ac:dyDescent="0.2">
      <c r="A992" s="36"/>
      <c r="B992" s="36"/>
      <c r="C992" s="36"/>
      <c r="D992" s="70"/>
      <c r="E992" s="71"/>
      <c r="H992" s="1"/>
    </row>
    <row r="993" spans="1:8" ht="12.75" customHeight="1" x14ac:dyDescent="0.2">
      <c r="A993" s="36"/>
      <c r="B993" s="36"/>
      <c r="C993" s="36"/>
      <c r="D993" s="70"/>
      <c r="E993" s="71"/>
      <c r="H993" s="1"/>
    </row>
    <row r="994" spans="1:8" ht="12.75" customHeight="1" x14ac:dyDescent="0.2">
      <c r="A994" s="36"/>
      <c r="B994" s="36"/>
      <c r="C994" s="36"/>
      <c r="D994" s="70"/>
      <c r="E994" s="71"/>
      <c r="H994" s="1"/>
    </row>
    <row r="995" spans="1:8" ht="12.75" customHeight="1" x14ac:dyDescent="0.2">
      <c r="A995" s="36"/>
      <c r="B995" s="36"/>
      <c r="C995" s="36"/>
      <c r="D995" s="70"/>
      <c r="E995" s="71"/>
      <c r="H995" s="1"/>
    </row>
    <row r="996" spans="1:8" ht="12.75" customHeight="1" x14ac:dyDescent="0.2">
      <c r="A996" s="36"/>
      <c r="B996" s="36"/>
      <c r="C996" s="36"/>
      <c r="D996" s="70"/>
      <c r="E996" s="71"/>
      <c r="H996" s="1"/>
    </row>
    <row r="997" spans="1:8" ht="12.75" customHeight="1" x14ac:dyDescent="0.2">
      <c r="A997" s="36"/>
      <c r="B997" s="36"/>
      <c r="C997" s="36"/>
      <c r="D997" s="70"/>
      <c r="E997" s="71"/>
      <c r="H997" s="1"/>
    </row>
    <row r="998" spans="1:8" ht="12.75" customHeight="1" x14ac:dyDescent="0.2">
      <c r="A998" s="36"/>
      <c r="B998" s="36"/>
      <c r="C998" s="36"/>
      <c r="D998" s="70"/>
      <c r="E998" s="71"/>
      <c r="H998" s="1"/>
    </row>
    <row r="999" spans="1:8" ht="12.75" customHeight="1" x14ac:dyDescent="0.2">
      <c r="A999" s="36"/>
      <c r="B999" s="36"/>
      <c r="C999" s="36"/>
      <c r="D999" s="70"/>
      <c r="E999" s="71"/>
      <c r="H999" s="1"/>
    </row>
    <row r="1000" spans="1:8" ht="12.75" customHeight="1" x14ac:dyDescent="0.2">
      <c r="A1000" s="36"/>
      <c r="B1000" s="36"/>
      <c r="C1000" s="36"/>
      <c r="D1000" s="70"/>
      <c r="E1000" s="71"/>
      <c r="H1000" s="1"/>
    </row>
  </sheetData>
  <mergeCells count="11">
    <mergeCell ref="C342:E342"/>
    <mergeCell ref="C343:E343"/>
    <mergeCell ref="C344:E344"/>
    <mergeCell ref="C345:E345"/>
    <mergeCell ref="A1:F1"/>
    <mergeCell ref="A313:D313"/>
    <mergeCell ref="A315:F315"/>
    <mergeCell ref="C335:E335"/>
    <mergeCell ref="C336:E336"/>
    <mergeCell ref="C337:E337"/>
    <mergeCell ref="C338:E338"/>
  </mergeCells>
  <pageMargins left="0.78740157480314965" right="0.78740157480314965" top="0.39370078740157483" bottom="0.39370078740157483" header="0" footer="0"/>
  <pageSetup paperSize="9" orientation="landscape"/>
  <rowBreaks count="2" manualBreakCount="2">
    <brk id="364" man="1"/>
    <brk id="3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1" width="16.140625" customWidth="1"/>
    <col min="12" max="18" width="12" customWidth="1"/>
    <col min="19" max="19" width="10.28515625" customWidth="1"/>
    <col min="20" max="20" width="9.140625" customWidth="1"/>
    <col min="21" max="26" width="8.7109375" customWidth="1"/>
  </cols>
  <sheetData>
    <row r="1" spans="1:26" ht="12.75" customHeight="1" x14ac:dyDescent="0.2">
      <c r="A1" s="241" t="s">
        <v>158</v>
      </c>
      <c r="B1" s="242"/>
      <c r="C1" s="242"/>
      <c r="D1" s="242"/>
      <c r="E1" s="242"/>
      <c r="F1" s="242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73"/>
      <c r="U1" s="36"/>
      <c r="V1" s="36"/>
      <c r="W1" s="36"/>
      <c r="X1" s="36"/>
      <c r="Y1" s="36"/>
      <c r="Z1" s="36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57">
        <v>43466</v>
      </c>
      <c r="M2" s="57">
        <v>43497</v>
      </c>
      <c r="N2" s="57">
        <v>43525</v>
      </c>
      <c r="O2" s="57">
        <v>43556</v>
      </c>
      <c r="P2" s="57">
        <v>43586</v>
      </c>
      <c r="Q2" s="57">
        <v>43617</v>
      </c>
      <c r="R2" s="57">
        <v>43647</v>
      </c>
      <c r="S2" s="78">
        <v>2019</v>
      </c>
      <c r="T2" s="73"/>
      <c r="U2" s="36"/>
      <c r="V2" s="36"/>
      <c r="W2" s="36"/>
      <c r="X2" s="36"/>
      <c r="Y2" s="36"/>
      <c r="Z2" s="36"/>
    </row>
    <row r="3" spans="1:26" ht="12.75" customHeight="1" x14ac:dyDescent="0.2">
      <c r="A3" s="240" t="s">
        <v>167</v>
      </c>
      <c r="B3" s="237"/>
      <c r="C3" s="237"/>
      <c r="D3" s="237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2">
        <f t="shared" ref="L3:R3" si="0">10%/12</f>
        <v>8.3333333333333332E-3</v>
      </c>
      <c r="M3" s="82">
        <f t="shared" si="0"/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36"/>
      <c r="T3" s="83">
        <f t="shared" ref="T3:T7" si="1">10%/12</f>
        <v>8.3333333333333332E-3</v>
      </c>
      <c r="U3" s="36"/>
      <c r="V3" s="36"/>
      <c r="W3" s="36"/>
      <c r="X3" s="36"/>
      <c r="Y3" s="36"/>
      <c r="Z3" s="36"/>
    </row>
    <row r="4" spans="1:26" ht="12.75" customHeight="1" x14ac:dyDescent="0.2">
      <c r="A4" s="84">
        <v>57</v>
      </c>
      <c r="B4" s="85" t="s">
        <v>18</v>
      </c>
      <c r="C4" s="86">
        <v>1402</v>
      </c>
      <c r="D4" s="87">
        <v>35380</v>
      </c>
      <c r="E4" s="88">
        <v>718</v>
      </c>
      <c r="F4" s="89">
        <v>430.8</v>
      </c>
      <c r="G4" s="90">
        <f t="shared" ref="G4:G7" si="2">F4*80%</f>
        <v>344.64000000000004</v>
      </c>
      <c r="H4" s="91">
        <f t="shared" ref="H4:H7" si="3">G4*10%</f>
        <v>34.464000000000006</v>
      </c>
      <c r="I4" s="91">
        <f t="shared" ref="I4:I7" si="4">G4*10%</f>
        <v>34.464000000000006</v>
      </c>
      <c r="J4" s="91">
        <f t="shared" ref="J4:J7" si="5">G4*10%</f>
        <v>34.464000000000006</v>
      </c>
      <c r="K4" s="91">
        <f t="shared" ref="K4:K7" si="6">G4*10%</f>
        <v>34.464000000000006</v>
      </c>
      <c r="L4" s="92">
        <f t="shared" ref="L4:L7" si="7">G4*T4</f>
        <v>2.8720000000000003</v>
      </c>
      <c r="M4" s="92">
        <f t="shared" ref="M4:M7" si="8">G4*T4</f>
        <v>2.8720000000000003</v>
      </c>
      <c r="N4" s="92">
        <f t="shared" ref="N4:N7" si="9">G4*T4</f>
        <v>2.8720000000000003</v>
      </c>
      <c r="O4" s="92">
        <f t="shared" ref="O4:O7" si="10">G4*T4</f>
        <v>2.8720000000000003</v>
      </c>
      <c r="P4" s="92">
        <f t="shared" ref="P4:P7" si="11">G4*T4</f>
        <v>2.8720000000000003</v>
      </c>
      <c r="Q4" s="92">
        <f t="shared" ref="Q4:Q7" si="12">G4*T4</f>
        <v>2.8720000000000003</v>
      </c>
      <c r="R4" s="92">
        <f t="shared" ref="R4:R7" si="13">G4*T4</f>
        <v>2.8720000000000003</v>
      </c>
      <c r="S4" s="93">
        <f t="shared" ref="S4:S8" si="14">SUM(L4:R4)</f>
        <v>20.104000000000003</v>
      </c>
      <c r="T4" s="94">
        <f t="shared" si="1"/>
        <v>8.3333333333333332E-3</v>
      </c>
      <c r="U4" s="95"/>
      <c r="V4" s="95"/>
      <c r="W4" s="95"/>
      <c r="X4" s="95"/>
      <c r="Y4" s="95"/>
      <c r="Z4" s="95"/>
    </row>
    <row r="5" spans="1:26" ht="12.75" customHeight="1" x14ac:dyDescent="0.2">
      <c r="A5" s="84">
        <v>64</v>
      </c>
      <c r="B5" s="85" t="s">
        <v>28</v>
      </c>
      <c r="C5" s="86">
        <v>2650</v>
      </c>
      <c r="D5" s="87">
        <v>35482</v>
      </c>
      <c r="E5" s="88">
        <v>535</v>
      </c>
      <c r="F5" s="89">
        <v>321</v>
      </c>
      <c r="G5" s="90">
        <f t="shared" si="2"/>
        <v>256.8</v>
      </c>
      <c r="H5" s="91">
        <f t="shared" si="3"/>
        <v>25.680000000000003</v>
      </c>
      <c r="I5" s="91">
        <f t="shared" si="4"/>
        <v>25.680000000000003</v>
      </c>
      <c r="J5" s="91">
        <f t="shared" si="5"/>
        <v>25.680000000000003</v>
      </c>
      <c r="K5" s="91">
        <f t="shared" si="6"/>
        <v>25.680000000000003</v>
      </c>
      <c r="L5" s="92">
        <f t="shared" si="7"/>
        <v>2.14</v>
      </c>
      <c r="M5" s="92">
        <f t="shared" si="8"/>
        <v>2.14</v>
      </c>
      <c r="N5" s="92">
        <f t="shared" si="9"/>
        <v>2.14</v>
      </c>
      <c r="O5" s="92">
        <f t="shared" si="10"/>
        <v>2.14</v>
      </c>
      <c r="P5" s="92">
        <f t="shared" si="11"/>
        <v>2.14</v>
      </c>
      <c r="Q5" s="92">
        <f t="shared" si="12"/>
        <v>2.14</v>
      </c>
      <c r="R5" s="92">
        <f t="shared" si="13"/>
        <v>2.14</v>
      </c>
      <c r="S5" s="93">
        <f t="shared" si="14"/>
        <v>14.980000000000002</v>
      </c>
      <c r="T5" s="94">
        <f t="shared" si="1"/>
        <v>8.3333333333333332E-3</v>
      </c>
      <c r="U5" s="95"/>
      <c r="V5" s="95"/>
      <c r="W5" s="95"/>
      <c r="X5" s="95"/>
      <c r="Y5" s="95"/>
      <c r="Z5" s="95"/>
    </row>
    <row r="6" spans="1:26" ht="12.75" customHeight="1" x14ac:dyDescent="0.2">
      <c r="A6" s="84">
        <v>193</v>
      </c>
      <c r="B6" s="85" t="s">
        <v>66</v>
      </c>
      <c r="C6" s="86">
        <v>490</v>
      </c>
      <c r="D6" s="87">
        <v>38932</v>
      </c>
      <c r="E6" s="88">
        <v>511</v>
      </c>
      <c r="F6" s="89">
        <v>255.5</v>
      </c>
      <c r="G6" s="90">
        <f t="shared" si="2"/>
        <v>204.4</v>
      </c>
      <c r="H6" s="91">
        <f t="shared" si="3"/>
        <v>20.440000000000001</v>
      </c>
      <c r="I6" s="91">
        <f t="shared" si="4"/>
        <v>20.440000000000001</v>
      </c>
      <c r="J6" s="91">
        <f t="shared" si="5"/>
        <v>20.440000000000001</v>
      </c>
      <c r="K6" s="91">
        <f t="shared" si="6"/>
        <v>20.440000000000001</v>
      </c>
      <c r="L6" s="92">
        <f t="shared" si="7"/>
        <v>1.7033333333333334</v>
      </c>
      <c r="M6" s="92">
        <f t="shared" si="8"/>
        <v>1.7033333333333334</v>
      </c>
      <c r="N6" s="92">
        <f t="shared" si="9"/>
        <v>1.7033333333333334</v>
      </c>
      <c r="O6" s="92">
        <f t="shared" si="10"/>
        <v>1.7033333333333334</v>
      </c>
      <c r="P6" s="92">
        <f t="shared" si="11"/>
        <v>1.7033333333333334</v>
      </c>
      <c r="Q6" s="92">
        <f t="shared" si="12"/>
        <v>1.7033333333333334</v>
      </c>
      <c r="R6" s="92">
        <f t="shared" si="13"/>
        <v>1.7033333333333334</v>
      </c>
      <c r="S6" s="93">
        <f t="shared" si="14"/>
        <v>11.923333333333334</v>
      </c>
      <c r="T6" s="94">
        <f t="shared" si="1"/>
        <v>8.3333333333333332E-3</v>
      </c>
      <c r="U6" s="95"/>
      <c r="V6" s="95"/>
      <c r="W6" s="95"/>
      <c r="X6" s="95"/>
      <c r="Y6" s="95"/>
      <c r="Z6" s="95"/>
    </row>
    <row r="7" spans="1:26" ht="12.75" customHeight="1" x14ac:dyDescent="0.2">
      <c r="A7" s="84">
        <v>222</v>
      </c>
      <c r="B7" s="85" t="s">
        <v>77</v>
      </c>
      <c r="C7" s="86">
        <v>713</v>
      </c>
      <c r="D7" s="87">
        <v>39391</v>
      </c>
      <c r="E7" s="88">
        <v>2049</v>
      </c>
      <c r="F7" s="89">
        <v>1229.3999999999999</v>
      </c>
      <c r="G7" s="90">
        <f t="shared" si="2"/>
        <v>983.52</v>
      </c>
      <c r="H7" s="91">
        <f t="shared" si="3"/>
        <v>98.352000000000004</v>
      </c>
      <c r="I7" s="91">
        <f t="shared" si="4"/>
        <v>98.352000000000004</v>
      </c>
      <c r="J7" s="91">
        <f t="shared" si="5"/>
        <v>98.352000000000004</v>
      </c>
      <c r="K7" s="91">
        <f t="shared" si="6"/>
        <v>98.352000000000004</v>
      </c>
      <c r="L7" s="92">
        <f t="shared" si="7"/>
        <v>8.1959999999999997</v>
      </c>
      <c r="M7" s="92">
        <f t="shared" si="8"/>
        <v>8.1959999999999997</v>
      </c>
      <c r="N7" s="92">
        <f t="shared" si="9"/>
        <v>8.1959999999999997</v>
      </c>
      <c r="O7" s="92">
        <f t="shared" si="10"/>
        <v>8.1959999999999997</v>
      </c>
      <c r="P7" s="92">
        <f t="shared" si="11"/>
        <v>8.1959999999999997</v>
      </c>
      <c r="Q7" s="92">
        <f t="shared" si="12"/>
        <v>8.1959999999999997</v>
      </c>
      <c r="R7" s="92">
        <f t="shared" si="13"/>
        <v>8.1959999999999997</v>
      </c>
      <c r="S7" s="93">
        <f t="shared" si="14"/>
        <v>57.371999999999993</v>
      </c>
      <c r="T7" s="94">
        <f t="shared" si="1"/>
        <v>8.3333333333333332E-3</v>
      </c>
      <c r="U7" s="95"/>
      <c r="V7" s="95"/>
      <c r="W7" s="95"/>
      <c r="X7" s="95"/>
      <c r="Y7" s="95"/>
      <c r="Z7" s="95"/>
    </row>
    <row r="8" spans="1:26" ht="12.75" customHeight="1" x14ac:dyDescent="0.2">
      <c r="A8" s="16"/>
      <c r="B8" s="17"/>
      <c r="C8" s="18"/>
      <c r="D8" s="96"/>
      <c r="E8" s="97" t="s">
        <v>168</v>
      </c>
      <c r="F8" s="98">
        <f t="shared" ref="F8:R8" si="15">SUM(F4:F7)</f>
        <v>2236.6999999999998</v>
      </c>
      <c r="G8" s="98">
        <f t="shared" si="15"/>
        <v>1789.3600000000001</v>
      </c>
      <c r="H8" s="99">
        <f t="shared" si="15"/>
        <v>178.93600000000001</v>
      </c>
      <c r="I8" s="99">
        <f t="shared" si="15"/>
        <v>178.93600000000001</v>
      </c>
      <c r="J8" s="99">
        <f t="shared" si="15"/>
        <v>178.93600000000001</v>
      </c>
      <c r="K8" s="99">
        <f t="shared" si="15"/>
        <v>178.93600000000001</v>
      </c>
      <c r="L8" s="99">
        <f t="shared" si="15"/>
        <v>14.911333333333333</v>
      </c>
      <c r="M8" s="99">
        <f t="shared" si="15"/>
        <v>14.911333333333333</v>
      </c>
      <c r="N8" s="99">
        <f t="shared" si="15"/>
        <v>14.911333333333333</v>
      </c>
      <c r="O8" s="99">
        <f t="shared" si="15"/>
        <v>14.911333333333333</v>
      </c>
      <c r="P8" s="99">
        <f t="shared" si="15"/>
        <v>14.911333333333333</v>
      </c>
      <c r="Q8" s="99">
        <f t="shared" si="15"/>
        <v>14.911333333333333</v>
      </c>
      <c r="R8" s="99">
        <f t="shared" si="15"/>
        <v>14.911333333333333</v>
      </c>
      <c r="S8" s="100">
        <f t="shared" si="14"/>
        <v>104.37933333333334</v>
      </c>
      <c r="T8" s="73"/>
      <c r="U8" s="36"/>
      <c r="V8" s="36"/>
      <c r="W8" s="36"/>
      <c r="X8" s="36"/>
      <c r="Y8" s="36"/>
      <c r="Z8" s="36"/>
    </row>
    <row r="9" spans="1:26" ht="12.75" customHeight="1" x14ac:dyDescent="0.2">
      <c r="A9" s="36"/>
      <c r="B9" s="36"/>
      <c r="C9" s="36"/>
      <c r="D9" s="70"/>
      <c r="E9" s="36"/>
      <c r="F9" s="101"/>
      <c r="G9" s="78"/>
      <c r="H9" s="71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73"/>
      <c r="U9" s="36"/>
      <c r="V9" s="36"/>
      <c r="W9" s="36"/>
      <c r="X9" s="36"/>
      <c r="Y9" s="36"/>
      <c r="Z9" s="36"/>
    </row>
    <row r="10" spans="1:26" ht="12.75" customHeight="1" x14ac:dyDescent="0.2">
      <c r="A10" s="240" t="s">
        <v>169</v>
      </c>
      <c r="B10" s="237"/>
      <c r="C10" s="237"/>
      <c r="D10" s="238"/>
      <c r="E10" s="8"/>
      <c r="F10" s="102"/>
      <c r="G10" s="81">
        <v>0.9</v>
      </c>
      <c r="H10" s="81">
        <v>0.1</v>
      </c>
      <c r="I10" s="81">
        <v>0.1</v>
      </c>
      <c r="J10" s="81">
        <v>0.1</v>
      </c>
      <c r="K10" s="81">
        <v>0.1</v>
      </c>
      <c r="L10" s="82">
        <f t="shared" ref="L10:R10" si="16">10%/12</f>
        <v>8.3333333333333332E-3</v>
      </c>
      <c r="M10" s="82">
        <f t="shared" si="16"/>
        <v>8.3333333333333332E-3</v>
      </c>
      <c r="N10" s="82">
        <f t="shared" si="16"/>
        <v>8.3333333333333332E-3</v>
      </c>
      <c r="O10" s="82">
        <f t="shared" si="16"/>
        <v>8.3333333333333332E-3</v>
      </c>
      <c r="P10" s="82">
        <f t="shared" si="16"/>
        <v>8.3333333333333332E-3</v>
      </c>
      <c r="Q10" s="82">
        <f t="shared" si="16"/>
        <v>8.3333333333333332E-3</v>
      </c>
      <c r="R10" s="82">
        <f t="shared" si="16"/>
        <v>8.3333333333333332E-3</v>
      </c>
      <c r="S10" s="100"/>
      <c r="T10" s="83">
        <f t="shared" ref="T10:T16" si="17">10%/12</f>
        <v>8.3333333333333332E-3</v>
      </c>
      <c r="U10" s="36"/>
      <c r="V10" s="36"/>
      <c r="W10" s="36"/>
      <c r="X10" s="36"/>
      <c r="Y10" s="36"/>
      <c r="Z10" s="36"/>
    </row>
    <row r="11" spans="1:26" ht="12.75" customHeight="1" x14ac:dyDescent="0.2">
      <c r="A11" s="84" t="s">
        <v>21</v>
      </c>
      <c r="B11" s="85" t="s">
        <v>22</v>
      </c>
      <c r="C11" s="86">
        <v>2985</v>
      </c>
      <c r="D11" s="87">
        <v>35417</v>
      </c>
      <c r="E11" s="103">
        <v>116.66</v>
      </c>
      <c r="F11" s="104">
        <v>69.995999999999995</v>
      </c>
      <c r="G11" s="90">
        <f t="shared" ref="G11:G16" si="18">F11*90%</f>
        <v>62.996399999999994</v>
      </c>
      <c r="H11" s="91">
        <f t="shared" ref="H11:H16" si="19">G11*10%</f>
        <v>6.2996400000000001</v>
      </c>
      <c r="I11" s="91">
        <f t="shared" ref="I11:I16" si="20">G11*10%</f>
        <v>6.2996400000000001</v>
      </c>
      <c r="J11" s="91">
        <f t="shared" ref="J11:J16" si="21">G11*10%</f>
        <v>6.2996400000000001</v>
      </c>
      <c r="K11" s="91">
        <f t="shared" ref="K11:K16" si="22">G11*10%</f>
        <v>6.2996400000000001</v>
      </c>
      <c r="L11" s="92">
        <f t="shared" ref="L11:L16" si="23">G11*T11</f>
        <v>0.52496999999999994</v>
      </c>
      <c r="M11" s="92">
        <f t="shared" ref="M11:M16" si="24">G11*T11</f>
        <v>0.52496999999999994</v>
      </c>
      <c r="N11" s="92">
        <f t="shared" ref="N11:N16" si="25">G11*T11</f>
        <v>0.52496999999999994</v>
      </c>
      <c r="O11" s="92">
        <f t="shared" ref="O11:O16" si="26">G11*T11</f>
        <v>0.52496999999999994</v>
      </c>
      <c r="P11" s="92">
        <f t="shared" ref="P11:P16" si="27">G11*T11</f>
        <v>0.52496999999999994</v>
      </c>
      <c r="Q11" s="92">
        <f t="shared" ref="Q11:Q16" si="28">G11*T11</f>
        <v>0.52496999999999994</v>
      </c>
      <c r="R11" s="92">
        <f t="shared" ref="R11:R16" si="29">G11*T11</f>
        <v>0.52496999999999994</v>
      </c>
      <c r="S11" s="93">
        <f t="shared" ref="S11:S17" si="30">SUM(L11:R11)</f>
        <v>3.6747899999999989</v>
      </c>
      <c r="T11" s="94">
        <f t="shared" si="17"/>
        <v>8.3333333333333332E-3</v>
      </c>
      <c r="U11" s="95"/>
      <c r="V11" s="95"/>
      <c r="W11" s="95"/>
      <c r="X11" s="95"/>
      <c r="Y11" s="95"/>
      <c r="Z11" s="95"/>
    </row>
    <row r="12" spans="1:26" ht="12.75" customHeight="1" x14ac:dyDescent="0.2">
      <c r="A12" s="84">
        <v>87</v>
      </c>
      <c r="B12" s="85" t="s">
        <v>35</v>
      </c>
      <c r="C12" s="86">
        <v>4521</v>
      </c>
      <c r="D12" s="87">
        <v>35775</v>
      </c>
      <c r="E12" s="88">
        <v>64.900000000000006</v>
      </c>
      <c r="F12" s="89">
        <v>38.940000000000005</v>
      </c>
      <c r="G12" s="90">
        <f t="shared" si="18"/>
        <v>35.046000000000006</v>
      </c>
      <c r="H12" s="91">
        <f t="shared" si="19"/>
        <v>3.5046000000000008</v>
      </c>
      <c r="I12" s="91">
        <f t="shared" si="20"/>
        <v>3.5046000000000008</v>
      </c>
      <c r="J12" s="91">
        <f t="shared" si="21"/>
        <v>3.5046000000000008</v>
      </c>
      <c r="K12" s="91">
        <f t="shared" si="22"/>
        <v>3.5046000000000008</v>
      </c>
      <c r="L12" s="92">
        <f t="shared" si="23"/>
        <v>0.29205000000000003</v>
      </c>
      <c r="M12" s="92">
        <f t="shared" si="24"/>
        <v>0.29205000000000003</v>
      </c>
      <c r="N12" s="92">
        <f t="shared" si="25"/>
        <v>0.29205000000000003</v>
      </c>
      <c r="O12" s="92">
        <f t="shared" si="26"/>
        <v>0.29205000000000003</v>
      </c>
      <c r="P12" s="92">
        <f t="shared" si="27"/>
        <v>0.29205000000000003</v>
      </c>
      <c r="Q12" s="92">
        <f t="shared" si="28"/>
        <v>0.29205000000000003</v>
      </c>
      <c r="R12" s="92">
        <f t="shared" si="29"/>
        <v>0.29205000000000003</v>
      </c>
      <c r="S12" s="93">
        <f t="shared" si="30"/>
        <v>2.0443500000000006</v>
      </c>
      <c r="T12" s="94">
        <f t="shared" si="17"/>
        <v>8.3333333333333332E-3</v>
      </c>
      <c r="U12" s="95"/>
      <c r="V12" s="95"/>
      <c r="W12" s="95"/>
      <c r="X12" s="95"/>
      <c r="Y12" s="95"/>
      <c r="Z12" s="95"/>
    </row>
    <row r="13" spans="1:26" ht="12.75" customHeight="1" x14ac:dyDescent="0.2">
      <c r="A13" s="84">
        <v>90</v>
      </c>
      <c r="B13" s="85" t="s">
        <v>37</v>
      </c>
      <c r="C13" s="86">
        <v>92826</v>
      </c>
      <c r="D13" s="87">
        <v>35900</v>
      </c>
      <c r="E13" s="88">
        <v>350</v>
      </c>
      <c r="F13" s="89">
        <v>210</v>
      </c>
      <c r="G13" s="90">
        <f t="shared" si="18"/>
        <v>189</v>
      </c>
      <c r="H13" s="91">
        <f t="shared" si="19"/>
        <v>18.900000000000002</v>
      </c>
      <c r="I13" s="91">
        <f t="shared" si="20"/>
        <v>18.900000000000002</v>
      </c>
      <c r="J13" s="91">
        <f t="shared" si="21"/>
        <v>18.900000000000002</v>
      </c>
      <c r="K13" s="91">
        <f t="shared" si="22"/>
        <v>18.900000000000002</v>
      </c>
      <c r="L13" s="92">
        <f t="shared" si="23"/>
        <v>1.575</v>
      </c>
      <c r="M13" s="92">
        <f t="shared" si="24"/>
        <v>1.575</v>
      </c>
      <c r="N13" s="92">
        <f t="shared" si="25"/>
        <v>1.575</v>
      </c>
      <c r="O13" s="92">
        <f t="shared" si="26"/>
        <v>1.575</v>
      </c>
      <c r="P13" s="92">
        <f t="shared" si="27"/>
        <v>1.575</v>
      </c>
      <c r="Q13" s="92">
        <f t="shared" si="28"/>
        <v>1.575</v>
      </c>
      <c r="R13" s="92">
        <f t="shared" si="29"/>
        <v>1.575</v>
      </c>
      <c r="S13" s="93">
        <f t="shared" si="30"/>
        <v>11.024999999999999</v>
      </c>
      <c r="T13" s="94">
        <f t="shared" si="17"/>
        <v>8.3333333333333332E-3</v>
      </c>
      <c r="U13" s="95"/>
      <c r="V13" s="95"/>
      <c r="W13" s="95"/>
      <c r="X13" s="95"/>
      <c r="Y13" s="95"/>
      <c r="Z13" s="95"/>
    </row>
    <row r="14" spans="1:26" ht="12.75" customHeight="1" x14ac:dyDescent="0.2">
      <c r="A14" s="84">
        <v>171</v>
      </c>
      <c r="B14" s="85" t="s">
        <v>57</v>
      </c>
      <c r="C14" s="86">
        <v>366</v>
      </c>
      <c r="D14" s="87">
        <v>37505</v>
      </c>
      <c r="E14" s="88">
        <v>370</v>
      </c>
      <c r="F14" s="89">
        <v>222</v>
      </c>
      <c r="G14" s="90">
        <f t="shared" si="18"/>
        <v>199.8</v>
      </c>
      <c r="H14" s="91">
        <f t="shared" si="19"/>
        <v>19.980000000000004</v>
      </c>
      <c r="I14" s="91">
        <f t="shared" si="20"/>
        <v>19.980000000000004</v>
      </c>
      <c r="J14" s="91">
        <f t="shared" si="21"/>
        <v>19.980000000000004</v>
      </c>
      <c r="K14" s="91">
        <f t="shared" si="22"/>
        <v>19.980000000000004</v>
      </c>
      <c r="L14" s="92">
        <f t="shared" si="23"/>
        <v>1.665</v>
      </c>
      <c r="M14" s="92">
        <f t="shared" si="24"/>
        <v>1.665</v>
      </c>
      <c r="N14" s="92">
        <f t="shared" si="25"/>
        <v>1.665</v>
      </c>
      <c r="O14" s="92">
        <f t="shared" si="26"/>
        <v>1.665</v>
      </c>
      <c r="P14" s="92">
        <f t="shared" si="27"/>
        <v>1.665</v>
      </c>
      <c r="Q14" s="92">
        <f t="shared" si="28"/>
        <v>1.665</v>
      </c>
      <c r="R14" s="92">
        <f t="shared" si="29"/>
        <v>1.665</v>
      </c>
      <c r="S14" s="93">
        <f t="shared" si="30"/>
        <v>11.654999999999998</v>
      </c>
      <c r="T14" s="94">
        <f t="shared" si="17"/>
        <v>8.3333333333333332E-3</v>
      </c>
      <c r="U14" s="95"/>
      <c r="V14" s="95"/>
      <c r="W14" s="95"/>
      <c r="X14" s="95"/>
      <c r="Y14" s="95"/>
      <c r="Z14" s="95"/>
    </row>
    <row r="15" spans="1:26" ht="12.75" customHeight="1" x14ac:dyDescent="0.2">
      <c r="A15" s="84">
        <v>261</v>
      </c>
      <c r="B15" s="85" t="s">
        <v>95</v>
      </c>
      <c r="C15" s="86">
        <v>10444</v>
      </c>
      <c r="D15" s="87">
        <v>39899</v>
      </c>
      <c r="E15" s="88">
        <v>489</v>
      </c>
      <c r="F15" s="89">
        <v>293.39999999999998</v>
      </c>
      <c r="G15" s="90">
        <f t="shared" si="18"/>
        <v>264.06</v>
      </c>
      <c r="H15" s="91">
        <f t="shared" si="19"/>
        <v>26.406000000000002</v>
      </c>
      <c r="I15" s="91">
        <f t="shared" si="20"/>
        <v>26.406000000000002</v>
      </c>
      <c r="J15" s="91">
        <f t="shared" si="21"/>
        <v>26.406000000000002</v>
      </c>
      <c r="K15" s="91">
        <f t="shared" si="22"/>
        <v>26.406000000000002</v>
      </c>
      <c r="L15" s="92">
        <f t="shared" si="23"/>
        <v>2.2004999999999999</v>
      </c>
      <c r="M15" s="92">
        <f t="shared" si="24"/>
        <v>2.2004999999999999</v>
      </c>
      <c r="N15" s="92">
        <f t="shared" si="25"/>
        <v>2.2004999999999999</v>
      </c>
      <c r="O15" s="92">
        <f t="shared" si="26"/>
        <v>2.2004999999999999</v>
      </c>
      <c r="P15" s="92">
        <f t="shared" si="27"/>
        <v>2.2004999999999999</v>
      </c>
      <c r="Q15" s="92">
        <f t="shared" si="28"/>
        <v>2.2004999999999999</v>
      </c>
      <c r="R15" s="92">
        <f t="shared" si="29"/>
        <v>2.2004999999999999</v>
      </c>
      <c r="S15" s="93">
        <f t="shared" si="30"/>
        <v>15.403499999999999</v>
      </c>
      <c r="T15" s="94">
        <f t="shared" si="17"/>
        <v>8.3333333333333332E-3</v>
      </c>
      <c r="U15" s="95"/>
      <c r="V15" s="95"/>
      <c r="W15" s="95"/>
      <c r="X15" s="95"/>
      <c r="Y15" s="95"/>
      <c r="Z15" s="95"/>
    </row>
    <row r="16" spans="1:26" ht="12.75" customHeight="1" x14ac:dyDescent="0.2">
      <c r="A16" s="84">
        <v>312</v>
      </c>
      <c r="B16" s="85" t="s">
        <v>112</v>
      </c>
      <c r="C16" s="86">
        <v>1631</v>
      </c>
      <c r="D16" s="87">
        <v>40291</v>
      </c>
      <c r="E16" s="88">
        <v>499</v>
      </c>
      <c r="F16" s="89">
        <v>299.39999999999998</v>
      </c>
      <c r="G16" s="90">
        <f t="shared" si="18"/>
        <v>269.45999999999998</v>
      </c>
      <c r="H16" s="91">
        <f t="shared" si="19"/>
        <v>26.945999999999998</v>
      </c>
      <c r="I16" s="91">
        <f t="shared" si="20"/>
        <v>26.945999999999998</v>
      </c>
      <c r="J16" s="91">
        <f t="shared" si="21"/>
        <v>26.945999999999998</v>
      </c>
      <c r="K16" s="91">
        <f t="shared" si="22"/>
        <v>26.945999999999998</v>
      </c>
      <c r="L16" s="92">
        <f t="shared" si="23"/>
        <v>2.2454999999999998</v>
      </c>
      <c r="M16" s="92">
        <f t="shared" si="24"/>
        <v>2.2454999999999998</v>
      </c>
      <c r="N16" s="92">
        <f t="shared" si="25"/>
        <v>2.2454999999999998</v>
      </c>
      <c r="O16" s="92">
        <f t="shared" si="26"/>
        <v>2.2454999999999998</v>
      </c>
      <c r="P16" s="92">
        <f t="shared" si="27"/>
        <v>2.2454999999999998</v>
      </c>
      <c r="Q16" s="92">
        <f t="shared" si="28"/>
        <v>2.2454999999999998</v>
      </c>
      <c r="R16" s="92">
        <f t="shared" si="29"/>
        <v>2.2454999999999998</v>
      </c>
      <c r="S16" s="93">
        <f t="shared" si="30"/>
        <v>15.718499999999999</v>
      </c>
      <c r="T16" s="94">
        <f t="shared" si="17"/>
        <v>8.3333333333333332E-3</v>
      </c>
      <c r="U16" s="95"/>
      <c r="V16" s="95"/>
      <c r="W16" s="95"/>
      <c r="X16" s="95"/>
      <c r="Y16" s="95"/>
      <c r="Z16" s="95"/>
    </row>
    <row r="17" spans="1:26" ht="12.75" customHeight="1" x14ac:dyDescent="0.2">
      <c r="A17" s="105"/>
      <c r="B17" s="106"/>
      <c r="C17" s="106"/>
      <c r="D17" s="107"/>
      <c r="E17" s="108" t="s">
        <v>168</v>
      </c>
      <c r="F17" s="109">
        <f t="shared" ref="F17:R17" si="31">SUM(F11:F16)</f>
        <v>1133.7359999999999</v>
      </c>
      <c r="G17" s="109">
        <f t="shared" si="31"/>
        <v>1020.3624</v>
      </c>
      <c r="H17" s="99">
        <f t="shared" si="31"/>
        <v>102.03624000000001</v>
      </c>
      <c r="I17" s="99">
        <f t="shared" si="31"/>
        <v>102.03624000000001</v>
      </c>
      <c r="J17" s="99">
        <f t="shared" si="31"/>
        <v>102.03624000000001</v>
      </c>
      <c r="K17" s="99">
        <f t="shared" si="31"/>
        <v>102.03624000000001</v>
      </c>
      <c r="L17" s="99">
        <f t="shared" si="31"/>
        <v>8.5030199999999994</v>
      </c>
      <c r="M17" s="99">
        <f t="shared" si="31"/>
        <v>8.5030199999999994</v>
      </c>
      <c r="N17" s="99">
        <f t="shared" si="31"/>
        <v>8.5030199999999994</v>
      </c>
      <c r="O17" s="99">
        <f t="shared" si="31"/>
        <v>8.5030199999999994</v>
      </c>
      <c r="P17" s="99">
        <f t="shared" si="31"/>
        <v>8.5030199999999994</v>
      </c>
      <c r="Q17" s="99">
        <f t="shared" si="31"/>
        <v>8.5030199999999994</v>
      </c>
      <c r="R17" s="99">
        <f t="shared" si="31"/>
        <v>8.5030199999999994</v>
      </c>
      <c r="S17" s="100">
        <f t="shared" si="30"/>
        <v>59.521139999999995</v>
      </c>
      <c r="T17" s="73"/>
      <c r="U17" s="36"/>
      <c r="V17" s="36"/>
      <c r="W17" s="36"/>
      <c r="X17" s="36"/>
      <c r="Y17" s="36"/>
      <c r="Z17" s="36"/>
    </row>
    <row r="18" spans="1:26" ht="12.75" customHeight="1" x14ac:dyDescent="0.2">
      <c r="A18" s="36"/>
      <c r="B18" s="36"/>
      <c r="C18" s="36"/>
      <c r="D18" s="36"/>
      <c r="E18" s="36"/>
      <c r="F18" s="110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73"/>
      <c r="U18" s="36"/>
      <c r="V18" s="36"/>
      <c r="W18" s="36"/>
      <c r="X18" s="36"/>
      <c r="Y18" s="36"/>
      <c r="Z18" s="36"/>
    </row>
    <row r="19" spans="1:26" ht="12.75" customHeight="1" x14ac:dyDescent="0.2">
      <c r="A19" s="240" t="s">
        <v>170</v>
      </c>
      <c r="B19" s="237"/>
      <c r="C19" s="237"/>
      <c r="D19" s="237"/>
      <c r="E19" s="111">
        <v>110133.82</v>
      </c>
      <c r="F19" s="102"/>
      <c r="G19" s="81">
        <v>0.9</v>
      </c>
      <c r="H19" s="81">
        <v>0.1</v>
      </c>
      <c r="I19" s="81">
        <v>0.1</v>
      </c>
      <c r="J19" s="81">
        <v>0.1</v>
      </c>
      <c r="K19" s="81">
        <v>0.1</v>
      </c>
      <c r="L19" s="82">
        <f t="shared" ref="L19:R19" si="32">10%/12</f>
        <v>8.3333333333333332E-3</v>
      </c>
      <c r="M19" s="82">
        <f t="shared" si="32"/>
        <v>8.3333333333333332E-3</v>
      </c>
      <c r="N19" s="82">
        <f t="shared" si="32"/>
        <v>8.3333333333333332E-3</v>
      </c>
      <c r="O19" s="82">
        <f t="shared" si="32"/>
        <v>8.3333333333333332E-3</v>
      </c>
      <c r="P19" s="82">
        <f t="shared" si="32"/>
        <v>8.3333333333333332E-3</v>
      </c>
      <c r="Q19" s="82">
        <f t="shared" si="32"/>
        <v>8.3333333333333332E-3</v>
      </c>
      <c r="R19" s="82">
        <f t="shared" si="32"/>
        <v>8.3333333333333332E-3</v>
      </c>
      <c r="S19" s="36"/>
      <c r="T19" s="83">
        <f t="shared" ref="T19:T35" si="33">10%/12</f>
        <v>8.3333333333333332E-3</v>
      </c>
      <c r="U19" s="36"/>
      <c r="V19" s="36"/>
      <c r="W19" s="36"/>
      <c r="X19" s="36"/>
      <c r="Y19" s="36"/>
      <c r="Z19" s="36"/>
    </row>
    <row r="20" spans="1:26" ht="12.75" customHeight="1" x14ac:dyDescent="0.2">
      <c r="A20" s="84">
        <v>36</v>
      </c>
      <c r="B20" s="85" t="s">
        <v>14</v>
      </c>
      <c r="C20" s="86">
        <v>8001</v>
      </c>
      <c r="D20" s="87">
        <v>33968</v>
      </c>
      <c r="E20" s="88">
        <v>75</v>
      </c>
      <c r="F20" s="89">
        <v>45</v>
      </c>
      <c r="G20" s="90">
        <f t="shared" ref="G20:G35" si="34">F20*90%</f>
        <v>40.5</v>
      </c>
      <c r="H20" s="91">
        <f t="shared" ref="H20:H34" si="35">G20*10%</f>
        <v>4.05</v>
      </c>
      <c r="I20" s="91">
        <f t="shared" ref="I20:I34" si="36">G20*10%</f>
        <v>4.05</v>
      </c>
      <c r="J20" s="91">
        <f t="shared" ref="J20:J34" si="37">G20*10%</f>
        <v>4.05</v>
      </c>
      <c r="K20" s="91">
        <f t="shared" ref="K20:K35" si="38">G20*10%</f>
        <v>4.05</v>
      </c>
      <c r="L20" s="92">
        <f t="shared" ref="L20:L35" si="39">G20*T20</f>
        <v>0.33750000000000002</v>
      </c>
      <c r="M20" s="92">
        <f t="shared" ref="M20:M35" si="40">G20*T20</f>
        <v>0.33750000000000002</v>
      </c>
      <c r="N20" s="92">
        <f t="shared" ref="N20:N35" si="41">G20*T20</f>
        <v>0.33750000000000002</v>
      </c>
      <c r="O20" s="92">
        <f t="shared" ref="O20:O35" si="42">G20*T20</f>
        <v>0.33750000000000002</v>
      </c>
      <c r="P20" s="92">
        <f t="shared" ref="P20:P35" si="43">G20*T20</f>
        <v>0.33750000000000002</v>
      </c>
      <c r="Q20" s="92">
        <f t="shared" ref="Q20:Q35" si="44">G20*T20</f>
        <v>0.33750000000000002</v>
      </c>
      <c r="R20" s="92">
        <f t="shared" ref="R20:R35" si="45">G20*T20</f>
        <v>0.33750000000000002</v>
      </c>
      <c r="S20" s="93">
        <f t="shared" ref="S20:S36" si="46">SUM(L20:R20)</f>
        <v>2.3624999999999998</v>
      </c>
      <c r="T20" s="94">
        <f t="shared" si="33"/>
        <v>8.3333333333333332E-3</v>
      </c>
      <c r="U20" s="95"/>
      <c r="V20" s="95"/>
      <c r="W20" s="95"/>
      <c r="X20" s="95"/>
      <c r="Y20" s="95"/>
      <c r="Z20" s="95"/>
    </row>
    <row r="21" spans="1:26" ht="12.75" customHeight="1" x14ac:dyDescent="0.2">
      <c r="A21" s="84">
        <v>43</v>
      </c>
      <c r="B21" s="85" t="s">
        <v>15</v>
      </c>
      <c r="C21" s="86">
        <v>8001</v>
      </c>
      <c r="D21" s="87">
        <v>33968</v>
      </c>
      <c r="E21" s="88">
        <v>75</v>
      </c>
      <c r="F21" s="89">
        <v>45</v>
      </c>
      <c r="G21" s="90">
        <f t="shared" si="34"/>
        <v>40.5</v>
      </c>
      <c r="H21" s="91">
        <f t="shared" si="35"/>
        <v>4.05</v>
      </c>
      <c r="I21" s="91">
        <f t="shared" si="36"/>
        <v>4.05</v>
      </c>
      <c r="J21" s="91">
        <f t="shared" si="37"/>
        <v>4.05</v>
      </c>
      <c r="K21" s="91">
        <f t="shared" si="38"/>
        <v>4.05</v>
      </c>
      <c r="L21" s="92">
        <f t="shared" si="39"/>
        <v>0.33750000000000002</v>
      </c>
      <c r="M21" s="92">
        <f t="shared" si="40"/>
        <v>0.33750000000000002</v>
      </c>
      <c r="N21" s="92">
        <f t="shared" si="41"/>
        <v>0.33750000000000002</v>
      </c>
      <c r="O21" s="92">
        <f t="shared" si="42"/>
        <v>0.33750000000000002</v>
      </c>
      <c r="P21" s="92">
        <f t="shared" si="43"/>
        <v>0.33750000000000002</v>
      </c>
      <c r="Q21" s="92">
        <f t="shared" si="44"/>
        <v>0.33750000000000002</v>
      </c>
      <c r="R21" s="92">
        <f t="shared" si="45"/>
        <v>0.33750000000000002</v>
      </c>
      <c r="S21" s="93">
        <f t="shared" si="46"/>
        <v>2.3624999999999998</v>
      </c>
      <c r="T21" s="94">
        <f t="shared" si="33"/>
        <v>8.3333333333333332E-3</v>
      </c>
      <c r="U21" s="95"/>
      <c r="V21" s="95"/>
      <c r="W21" s="95"/>
      <c r="X21" s="95"/>
      <c r="Y21" s="95"/>
      <c r="Z21" s="95"/>
    </row>
    <row r="22" spans="1:26" ht="12.75" customHeight="1" x14ac:dyDescent="0.2">
      <c r="A22" s="84">
        <v>44</v>
      </c>
      <c r="B22" s="85" t="s">
        <v>15</v>
      </c>
      <c r="C22" s="86">
        <v>0</v>
      </c>
      <c r="D22" s="87">
        <v>34240</v>
      </c>
      <c r="E22" s="88">
        <v>75</v>
      </c>
      <c r="F22" s="89">
        <v>45</v>
      </c>
      <c r="G22" s="90">
        <f t="shared" si="34"/>
        <v>40.5</v>
      </c>
      <c r="H22" s="91">
        <f t="shared" si="35"/>
        <v>4.05</v>
      </c>
      <c r="I22" s="91">
        <f t="shared" si="36"/>
        <v>4.05</v>
      </c>
      <c r="J22" s="91">
        <f t="shared" si="37"/>
        <v>4.05</v>
      </c>
      <c r="K22" s="91">
        <f t="shared" si="38"/>
        <v>4.05</v>
      </c>
      <c r="L22" s="92">
        <f t="shared" si="39"/>
        <v>0.33750000000000002</v>
      </c>
      <c r="M22" s="92">
        <f t="shared" si="40"/>
        <v>0.33750000000000002</v>
      </c>
      <c r="N22" s="92">
        <f t="shared" si="41"/>
        <v>0.33750000000000002</v>
      </c>
      <c r="O22" s="92">
        <f t="shared" si="42"/>
        <v>0.33750000000000002</v>
      </c>
      <c r="P22" s="92">
        <f t="shared" si="43"/>
        <v>0.33750000000000002</v>
      </c>
      <c r="Q22" s="92">
        <f t="shared" si="44"/>
        <v>0.33750000000000002</v>
      </c>
      <c r="R22" s="92">
        <f t="shared" si="45"/>
        <v>0.33750000000000002</v>
      </c>
      <c r="S22" s="93">
        <f t="shared" si="46"/>
        <v>2.3624999999999998</v>
      </c>
      <c r="T22" s="94">
        <f t="shared" si="33"/>
        <v>8.3333333333333332E-3</v>
      </c>
      <c r="U22" s="95"/>
      <c r="V22" s="95"/>
      <c r="W22" s="95"/>
      <c r="X22" s="95"/>
      <c r="Y22" s="95"/>
      <c r="Z22" s="95"/>
    </row>
    <row r="23" spans="1:26" ht="12.75" customHeight="1" x14ac:dyDescent="0.2">
      <c r="A23" s="84">
        <v>45</v>
      </c>
      <c r="B23" s="85" t="s">
        <v>14</v>
      </c>
      <c r="C23" s="86">
        <v>6436</v>
      </c>
      <c r="D23" s="87">
        <v>34240</v>
      </c>
      <c r="E23" s="88">
        <v>75</v>
      </c>
      <c r="F23" s="89">
        <v>45</v>
      </c>
      <c r="G23" s="90">
        <f t="shared" si="34"/>
        <v>40.5</v>
      </c>
      <c r="H23" s="91">
        <f t="shared" si="35"/>
        <v>4.05</v>
      </c>
      <c r="I23" s="91">
        <f t="shared" si="36"/>
        <v>4.05</v>
      </c>
      <c r="J23" s="91">
        <f t="shared" si="37"/>
        <v>4.05</v>
      </c>
      <c r="K23" s="91">
        <f t="shared" si="38"/>
        <v>4.05</v>
      </c>
      <c r="L23" s="92">
        <f t="shared" si="39"/>
        <v>0.33750000000000002</v>
      </c>
      <c r="M23" s="92">
        <f t="shared" si="40"/>
        <v>0.33750000000000002</v>
      </c>
      <c r="N23" s="92">
        <f t="shared" si="41"/>
        <v>0.33750000000000002</v>
      </c>
      <c r="O23" s="92">
        <f t="shared" si="42"/>
        <v>0.33750000000000002</v>
      </c>
      <c r="P23" s="92">
        <f t="shared" si="43"/>
        <v>0.33750000000000002</v>
      </c>
      <c r="Q23" s="92">
        <f t="shared" si="44"/>
        <v>0.33750000000000002</v>
      </c>
      <c r="R23" s="92">
        <f t="shared" si="45"/>
        <v>0.33750000000000002</v>
      </c>
      <c r="S23" s="93">
        <f t="shared" si="46"/>
        <v>2.3624999999999998</v>
      </c>
      <c r="T23" s="94">
        <f t="shared" si="33"/>
        <v>8.3333333333333332E-3</v>
      </c>
      <c r="U23" s="95"/>
      <c r="V23" s="95"/>
      <c r="W23" s="95"/>
      <c r="X23" s="95"/>
      <c r="Y23" s="95"/>
      <c r="Z23" s="95"/>
    </row>
    <row r="24" spans="1:26" ht="12.75" customHeight="1" x14ac:dyDescent="0.2">
      <c r="A24" s="84">
        <v>47</v>
      </c>
      <c r="B24" s="85" t="s">
        <v>15</v>
      </c>
      <c r="C24" s="86">
        <v>6436</v>
      </c>
      <c r="D24" s="87">
        <v>34240</v>
      </c>
      <c r="E24" s="88">
        <v>75</v>
      </c>
      <c r="F24" s="89">
        <v>45</v>
      </c>
      <c r="G24" s="90">
        <f t="shared" si="34"/>
        <v>40.5</v>
      </c>
      <c r="H24" s="91">
        <f t="shared" si="35"/>
        <v>4.05</v>
      </c>
      <c r="I24" s="91">
        <f t="shared" si="36"/>
        <v>4.05</v>
      </c>
      <c r="J24" s="91">
        <f t="shared" si="37"/>
        <v>4.05</v>
      </c>
      <c r="K24" s="91">
        <f t="shared" si="38"/>
        <v>4.05</v>
      </c>
      <c r="L24" s="92">
        <f t="shared" si="39"/>
        <v>0.33750000000000002</v>
      </c>
      <c r="M24" s="92">
        <f t="shared" si="40"/>
        <v>0.33750000000000002</v>
      </c>
      <c r="N24" s="92">
        <f t="shared" si="41"/>
        <v>0.33750000000000002</v>
      </c>
      <c r="O24" s="92">
        <f t="shared" si="42"/>
        <v>0.33750000000000002</v>
      </c>
      <c r="P24" s="92">
        <f t="shared" si="43"/>
        <v>0.33750000000000002</v>
      </c>
      <c r="Q24" s="92">
        <f t="shared" si="44"/>
        <v>0.33750000000000002</v>
      </c>
      <c r="R24" s="92">
        <f t="shared" si="45"/>
        <v>0.33750000000000002</v>
      </c>
      <c r="S24" s="93">
        <f t="shared" si="46"/>
        <v>2.3624999999999998</v>
      </c>
      <c r="T24" s="94">
        <f t="shared" si="33"/>
        <v>8.3333333333333332E-3</v>
      </c>
      <c r="U24" s="95"/>
      <c r="V24" s="95"/>
      <c r="W24" s="95"/>
      <c r="X24" s="95"/>
      <c r="Y24" s="95"/>
      <c r="Z24" s="95"/>
    </row>
    <row r="25" spans="1:26" ht="12.75" customHeight="1" x14ac:dyDescent="0.2">
      <c r="A25" s="84">
        <v>72</v>
      </c>
      <c r="B25" s="85" t="s">
        <v>30</v>
      </c>
      <c r="C25" s="86">
        <v>42</v>
      </c>
      <c r="D25" s="87">
        <v>35585</v>
      </c>
      <c r="E25" s="88">
        <v>735</v>
      </c>
      <c r="F25" s="89">
        <v>514.5</v>
      </c>
      <c r="G25" s="90">
        <f t="shared" si="34"/>
        <v>463.05</v>
      </c>
      <c r="H25" s="91">
        <f t="shared" si="35"/>
        <v>46.305000000000007</v>
      </c>
      <c r="I25" s="91">
        <f t="shared" si="36"/>
        <v>46.305000000000007</v>
      </c>
      <c r="J25" s="91">
        <f t="shared" si="37"/>
        <v>46.305000000000007</v>
      </c>
      <c r="K25" s="91">
        <f t="shared" si="38"/>
        <v>46.305000000000007</v>
      </c>
      <c r="L25" s="92">
        <f t="shared" si="39"/>
        <v>3.8587500000000001</v>
      </c>
      <c r="M25" s="92">
        <f t="shared" si="40"/>
        <v>3.8587500000000001</v>
      </c>
      <c r="N25" s="92">
        <f t="shared" si="41"/>
        <v>3.8587500000000001</v>
      </c>
      <c r="O25" s="92">
        <f t="shared" si="42"/>
        <v>3.8587500000000001</v>
      </c>
      <c r="P25" s="92">
        <f t="shared" si="43"/>
        <v>3.8587500000000001</v>
      </c>
      <c r="Q25" s="92">
        <f t="shared" si="44"/>
        <v>3.8587500000000001</v>
      </c>
      <c r="R25" s="92">
        <f t="shared" si="45"/>
        <v>3.8587500000000001</v>
      </c>
      <c r="S25" s="93">
        <f t="shared" si="46"/>
        <v>27.01125</v>
      </c>
      <c r="T25" s="94">
        <f t="shared" si="33"/>
        <v>8.3333333333333332E-3</v>
      </c>
      <c r="U25" s="95"/>
      <c r="V25" s="95"/>
      <c r="W25" s="95"/>
      <c r="X25" s="95"/>
      <c r="Y25" s="95"/>
      <c r="Z25" s="95"/>
    </row>
    <row r="26" spans="1:26" ht="12.75" customHeight="1" x14ac:dyDescent="0.2">
      <c r="A26" s="84">
        <v>79</v>
      </c>
      <c r="B26" s="85" t="s">
        <v>32</v>
      </c>
      <c r="C26" s="86">
        <v>2201</v>
      </c>
      <c r="D26" s="87">
        <v>35752</v>
      </c>
      <c r="E26" s="88">
        <v>65</v>
      </c>
      <c r="F26" s="89">
        <v>39</v>
      </c>
      <c r="G26" s="90">
        <f t="shared" si="34"/>
        <v>35.1</v>
      </c>
      <c r="H26" s="91">
        <f t="shared" si="35"/>
        <v>3.5100000000000002</v>
      </c>
      <c r="I26" s="91">
        <f t="shared" si="36"/>
        <v>3.5100000000000002</v>
      </c>
      <c r="J26" s="91">
        <f t="shared" si="37"/>
        <v>3.5100000000000002</v>
      </c>
      <c r="K26" s="91">
        <f t="shared" si="38"/>
        <v>3.5100000000000002</v>
      </c>
      <c r="L26" s="92">
        <f t="shared" si="39"/>
        <v>0.29249999999999998</v>
      </c>
      <c r="M26" s="92">
        <f t="shared" si="40"/>
        <v>0.29249999999999998</v>
      </c>
      <c r="N26" s="92">
        <f t="shared" si="41"/>
        <v>0.29249999999999998</v>
      </c>
      <c r="O26" s="92">
        <f t="shared" si="42"/>
        <v>0.29249999999999998</v>
      </c>
      <c r="P26" s="92">
        <f t="shared" si="43"/>
        <v>0.29249999999999998</v>
      </c>
      <c r="Q26" s="92">
        <f t="shared" si="44"/>
        <v>0.29249999999999998</v>
      </c>
      <c r="R26" s="92">
        <f t="shared" si="45"/>
        <v>0.29249999999999998</v>
      </c>
      <c r="S26" s="93">
        <f t="shared" si="46"/>
        <v>2.0474999999999999</v>
      </c>
      <c r="T26" s="94">
        <f t="shared" si="33"/>
        <v>8.3333333333333332E-3</v>
      </c>
      <c r="U26" s="95"/>
      <c r="V26" s="95"/>
      <c r="W26" s="95"/>
      <c r="X26" s="95"/>
      <c r="Y26" s="95"/>
      <c r="Z26" s="95"/>
    </row>
    <row r="27" spans="1:26" ht="12.75" customHeight="1" x14ac:dyDescent="0.2">
      <c r="A27" s="84">
        <v>161</v>
      </c>
      <c r="B27" s="85" t="s">
        <v>50</v>
      </c>
      <c r="C27" s="86">
        <v>19292</v>
      </c>
      <c r="D27" s="87">
        <v>37041</v>
      </c>
      <c r="E27" s="88">
        <v>32</v>
      </c>
      <c r="F27" s="89">
        <v>19.2</v>
      </c>
      <c r="G27" s="90">
        <f t="shared" si="34"/>
        <v>17.28</v>
      </c>
      <c r="H27" s="91">
        <f t="shared" si="35"/>
        <v>1.7280000000000002</v>
      </c>
      <c r="I27" s="91">
        <f t="shared" si="36"/>
        <v>1.7280000000000002</v>
      </c>
      <c r="J27" s="91">
        <f t="shared" si="37"/>
        <v>1.7280000000000002</v>
      </c>
      <c r="K27" s="91">
        <f t="shared" si="38"/>
        <v>1.7280000000000002</v>
      </c>
      <c r="L27" s="92">
        <f t="shared" si="39"/>
        <v>0.14400000000000002</v>
      </c>
      <c r="M27" s="92">
        <f t="shared" si="40"/>
        <v>0.14400000000000002</v>
      </c>
      <c r="N27" s="92">
        <f t="shared" si="41"/>
        <v>0.14400000000000002</v>
      </c>
      <c r="O27" s="92">
        <f t="shared" si="42"/>
        <v>0.14400000000000002</v>
      </c>
      <c r="P27" s="92">
        <f t="shared" si="43"/>
        <v>0.14400000000000002</v>
      </c>
      <c r="Q27" s="92">
        <f t="shared" si="44"/>
        <v>0.14400000000000002</v>
      </c>
      <c r="R27" s="92">
        <f t="shared" si="45"/>
        <v>0.14400000000000002</v>
      </c>
      <c r="S27" s="93">
        <f t="shared" si="46"/>
        <v>1.008</v>
      </c>
      <c r="T27" s="94">
        <f t="shared" si="33"/>
        <v>8.3333333333333332E-3</v>
      </c>
      <c r="U27" s="95"/>
      <c r="V27" s="95"/>
      <c r="W27" s="95"/>
      <c r="X27" s="95"/>
      <c r="Y27" s="95"/>
      <c r="Z27" s="95"/>
    </row>
    <row r="28" spans="1:26" ht="12.75" customHeight="1" x14ac:dyDescent="0.2">
      <c r="A28" s="84">
        <v>240</v>
      </c>
      <c r="B28" s="85" t="s">
        <v>85</v>
      </c>
      <c r="C28" s="86">
        <v>2015</v>
      </c>
      <c r="D28" s="87">
        <v>39682</v>
      </c>
      <c r="E28" s="88">
        <v>295</v>
      </c>
      <c r="F28" s="89">
        <v>177</v>
      </c>
      <c r="G28" s="90">
        <f t="shared" si="34"/>
        <v>159.30000000000001</v>
      </c>
      <c r="H28" s="91">
        <f t="shared" si="35"/>
        <v>15.930000000000001</v>
      </c>
      <c r="I28" s="91">
        <f t="shared" si="36"/>
        <v>15.930000000000001</v>
      </c>
      <c r="J28" s="91">
        <f t="shared" si="37"/>
        <v>15.930000000000001</v>
      </c>
      <c r="K28" s="91">
        <f t="shared" si="38"/>
        <v>15.930000000000001</v>
      </c>
      <c r="L28" s="92">
        <f t="shared" si="39"/>
        <v>1.3275000000000001</v>
      </c>
      <c r="M28" s="92">
        <f t="shared" si="40"/>
        <v>1.3275000000000001</v>
      </c>
      <c r="N28" s="92">
        <f t="shared" si="41"/>
        <v>1.3275000000000001</v>
      </c>
      <c r="O28" s="92">
        <f t="shared" si="42"/>
        <v>1.3275000000000001</v>
      </c>
      <c r="P28" s="92">
        <f t="shared" si="43"/>
        <v>1.3275000000000001</v>
      </c>
      <c r="Q28" s="92">
        <f t="shared" si="44"/>
        <v>1.3275000000000001</v>
      </c>
      <c r="R28" s="92">
        <f t="shared" si="45"/>
        <v>1.3275000000000001</v>
      </c>
      <c r="S28" s="93">
        <f t="shared" si="46"/>
        <v>9.2925000000000022</v>
      </c>
      <c r="T28" s="94">
        <f t="shared" si="33"/>
        <v>8.3333333333333332E-3</v>
      </c>
      <c r="U28" s="95"/>
      <c r="V28" s="95"/>
      <c r="W28" s="95"/>
      <c r="X28" s="95"/>
      <c r="Y28" s="95"/>
      <c r="Z28" s="95"/>
    </row>
    <row r="29" spans="1:26" ht="12.75" customHeight="1" x14ac:dyDescent="0.2">
      <c r="A29" s="84">
        <v>241</v>
      </c>
      <c r="B29" s="85" t="s">
        <v>86</v>
      </c>
      <c r="C29" s="86">
        <v>2015</v>
      </c>
      <c r="D29" s="87">
        <v>39682</v>
      </c>
      <c r="E29" s="88">
        <v>610</v>
      </c>
      <c r="F29" s="89">
        <v>366</v>
      </c>
      <c r="G29" s="90">
        <f t="shared" si="34"/>
        <v>329.40000000000003</v>
      </c>
      <c r="H29" s="91">
        <f t="shared" si="35"/>
        <v>32.940000000000005</v>
      </c>
      <c r="I29" s="91">
        <f t="shared" si="36"/>
        <v>32.940000000000005</v>
      </c>
      <c r="J29" s="91">
        <f t="shared" si="37"/>
        <v>32.940000000000005</v>
      </c>
      <c r="K29" s="91">
        <f t="shared" si="38"/>
        <v>32.940000000000005</v>
      </c>
      <c r="L29" s="92">
        <f t="shared" si="39"/>
        <v>2.7450000000000001</v>
      </c>
      <c r="M29" s="92">
        <f t="shared" si="40"/>
        <v>2.7450000000000001</v>
      </c>
      <c r="N29" s="92">
        <f t="shared" si="41"/>
        <v>2.7450000000000001</v>
      </c>
      <c r="O29" s="92">
        <f t="shared" si="42"/>
        <v>2.7450000000000001</v>
      </c>
      <c r="P29" s="92">
        <f t="shared" si="43"/>
        <v>2.7450000000000001</v>
      </c>
      <c r="Q29" s="92">
        <f t="shared" si="44"/>
        <v>2.7450000000000001</v>
      </c>
      <c r="R29" s="92">
        <f t="shared" si="45"/>
        <v>2.7450000000000001</v>
      </c>
      <c r="S29" s="93">
        <f t="shared" si="46"/>
        <v>19.215000000000003</v>
      </c>
      <c r="T29" s="94">
        <f t="shared" si="33"/>
        <v>8.3333333333333332E-3</v>
      </c>
      <c r="U29" s="95"/>
      <c r="V29" s="95"/>
      <c r="W29" s="95"/>
      <c r="X29" s="95"/>
      <c r="Y29" s="95"/>
      <c r="Z29" s="95"/>
    </row>
    <row r="30" spans="1:26" ht="12.75" customHeight="1" x14ac:dyDescent="0.2">
      <c r="A30" s="84">
        <v>246</v>
      </c>
      <c r="B30" s="85" t="s">
        <v>85</v>
      </c>
      <c r="C30" s="86">
        <v>2015</v>
      </c>
      <c r="D30" s="87">
        <v>39682</v>
      </c>
      <c r="E30" s="88">
        <v>295</v>
      </c>
      <c r="F30" s="89">
        <v>177</v>
      </c>
      <c r="G30" s="90">
        <f t="shared" si="34"/>
        <v>159.30000000000001</v>
      </c>
      <c r="H30" s="91">
        <f t="shared" si="35"/>
        <v>15.930000000000001</v>
      </c>
      <c r="I30" s="91">
        <f t="shared" si="36"/>
        <v>15.930000000000001</v>
      </c>
      <c r="J30" s="91">
        <f t="shared" si="37"/>
        <v>15.930000000000001</v>
      </c>
      <c r="K30" s="91">
        <f t="shared" si="38"/>
        <v>15.930000000000001</v>
      </c>
      <c r="L30" s="92">
        <f t="shared" si="39"/>
        <v>1.3275000000000001</v>
      </c>
      <c r="M30" s="92">
        <f t="shared" si="40"/>
        <v>1.3275000000000001</v>
      </c>
      <c r="N30" s="92">
        <f t="shared" si="41"/>
        <v>1.3275000000000001</v>
      </c>
      <c r="O30" s="92">
        <f t="shared" si="42"/>
        <v>1.3275000000000001</v>
      </c>
      <c r="P30" s="92">
        <f t="shared" si="43"/>
        <v>1.3275000000000001</v>
      </c>
      <c r="Q30" s="92">
        <f t="shared" si="44"/>
        <v>1.3275000000000001</v>
      </c>
      <c r="R30" s="92">
        <f t="shared" si="45"/>
        <v>1.3275000000000001</v>
      </c>
      <c r="S30" s="93">
        <f t="shared" si="46"/>
        <v>9.2925000000000022</v>
      </c>
      <c r="T30" s="94">
        <f t="shared" si="33"/>
        <v>8.3333333333333332E-3</v>
      </c>
      <c r="U30" s="95"/>
      <c r="V30" s="95"/>
      <c r="W30" s="95"/>
      <c r="X30" s="95"/>
      <c r="Y30" s="95"/>
      <c r="Z30" s="95"/>
    </row>
    <row r="31" spans="1:26" ht="12.75" customHeight="1" x14ac:dyDescent="0.2">
      <c r="A31" s="84">
        <v>277</v>
      </c>
      <c r="B31" s="85" t="s">
        <v>99</v>
      </c>
      <c r="C31" s="86">
        <v>96</v>
      </c>
      <c r="D31" s="87">
        <v>39899</v>
      </c>
      <c r="E31" s="88">
        <v>399</v>
      </c>
      <c r="F31" s="89">
        <v>239.39999999999998</v>
      </c>
      <c r="G31" s="90">
        <f t="shared" si="34"/>
        <v>215.45999999999998</v>
      </c>
      <c r="H31" s="91">
        <f t="shared" si="35"/>
        <v>21.545999999999999</v>
      </c>
      <c r="I31" s="91">
        <f t="shared" si="36"/>
        <v>21.545999999999999</v>
      </c>
      <c r="J31" s="91">
        <f t="shared" si="37"/>
        <v>21.545999999999999</v>
      </c>
      <c r="K31" s="91">
        <f t="shared" si="38"/>
        <v>21.545999999999999</v>
      </c>
      <c r="L31" s="92">
        <f t="shared" si="39"/>
        <v>1.7954999999999999</v>
      </c>
      <c r="M31" s="92">
        <f t="shared" si="40"/>
        <v>1.7954999999999999</v>
      </c>
      <c r="N31" s="92">
        <f t="shared" si="41"/>
        <v>1.7954999999999999</v>
      </c>
      <c r="O31" s="92">
        <f t="shared" si="42"/>
        <v>1.7954999999999999</v>
      </c>
      <c r="P31" s="92">
        <f t="shared" si="43"/>
        <v>1.7954999999999999</v>
      </c>
      <c r="Q31" s="92">
        <f t="shared" si="44"/>
        <v>1.7954999999999999</v>
      </c>
      <c r="R31" s="92">
        <f t="shared" si="45"/>
        <v>1.7954999999999999</v>
      </c>
      <c r="S31" s="93">
        <f t="shared" si="46"/>
        <v>12.5685</v>
      </c>
      <c r="T31" s="94">
        <f t="shared" si="33"/>
        <v>8.3333333333333332E-3</v>
      </c>
      <c r="U31" s="95"/>
      <c r="V31" s="95"/>
      <c r="W31" s="95"/>
      <c r="X31" s="95"/>
      <c r="Y31" s="95"/>
      <c r="Z31" s="95"/>
    </row>
    <row r="32" spans="1:26" ht="12.75" customHeight="1" x14ac:dyDescent="0.2">
      <c r="A32" s="84">
        <v>279</v>
      </c>
      <c r="B32" s="85" t="s">
        <v>99</v>
      </c>
      <c r="C32" s="86">
        <v>96</v>
      </c>
      <c r="D32" s="87">
        <v>39899</v>
      </c>
      <c r="E32" s="88">
        <v>399</v>
      </c>
      <c r="F32" s="89">
        <v>239.39999999999998</v>
      </c>
      <c r="G32" s="90">
        <f t="shared" si="34"/>
        <v>215.45999999999998</v>
      </c>
      <c r="H32" s="91">
        <f t="shared" si="35"/>
        <v>21.545999999999999</v>
      </c>
      <c r="I32" s="91">
        <f t="shared" si="36"/>
        <v>21.545999999999999</v>
      </c>
      <c r="J32" s="91">
        <f t="shared" si="37"/>
        <v>21.545999999999999</v>
      </c>
      <c r="K32" s="91">
        <f t="shared" si="38"/>
        <v>21.545999999999999</v>
      </c>
      <c r="L32" s="92">
        <f t="shared" si="39"/>
        <v>1.7954999999999999</v>
      </c>
      <c r="M32" s="92">
        <f t="shared" si="40"/>
        <v>1.7954999999999999</v>
      </c>
      <c r="N32" s="92">
        <f t="shared" si="41"/>
        <v>1.7954999999999999</v>
      </c>
      <c r="O32" s="92">
        <f t="shared" si="42"/>
        <v>1.7954999999999999</v>
      </c>
      <c r="P32" s="92">
        <f t="shared" si="43"/>
        <v>1.7954999999999999</v>
      </c>
      <c r="Q32" s="92">
        <f t="shared" si="44"/>
        <v>1.7954999999999999</v>
      </c>
      <c r="R32" s="92">
        <f t="shared" si="45"/>
        <v>1.7954999999999999</v>
      </c>
      <c r="S32" s="93">
        <f t="shared" si="46"/>
        <v>12.5685</v>
      </c>
      <c r="T32" s="94">
        <f t="shared" si="33"/>
        <v>8.3333333333333332E-3</v>
      </c>
      <c r="U32" s="95"/>
      <c r="V32" s="95"/>
      <c r="W32" s="95"/>
      <c r="X32" s="95"/>
      <c r="Y32" s="95"/>
      <c r="Z32" s="95"/>
    </row>
    <row r="33" spans="1:26" ht="12.75" customHeight="1" x14ac:dyDescent="0.2">
      <c r="A33" s="84">
        <v>280</v>
      </c>
      <c r="B33" s="85" t="s">
        <v>99</v>
      </c>
      <c r="C33" s="86">
        <v>96</v>
      </c>
      <c r="D33" s="87">
        <v>39899</v>
      </c>
      <c r="E33" s="88">
        <v>399</v>
      </c>
      <c r="F33" s="89">
        <v>239.39999999999998</v>
      </c>
      <c r="G33" s="90">
        <f t="shared" si="34"/>
        <v>215.45999999999998</v>
      </c>
      <c r="H33" s="91">
        <f t="shared" si="35"/>
        <v>21.545999999999999</v>
      </c>
      <c r="I33" s="91">
        <f t="shared" si="36"/>
        <v>21.545999999999999</v>
      </c>
      <c r="J33" s="91">
        <f t="shared" si="37"/>
        <v>21.545999999999999</v>
      </c>
      <c r="K33" s="91">
        <f t="shared" si="38"/>
        <v>21.545999999999999</v>
      </c>
      <c r="L33" s="92">
        <f t="shared" si="39"/>
        <v>1.7954999999999999</v>
      </c>
      <c r="M33" s="92">
        <f t="shared" si="40"/>
        <v>1.7954999999999999</v>
      </c>
      <c r="N33" s="92">
        <f t="shared" si="41"/>
        <v>1.7954999999999999</v>
      </c>
      <c r="O33" s="92">
        <f t="shared" si="42"/>
        <v>1.7954999999999999</v>
      </c>
      <c r="P33" s="92">
        <f t="shared" si="43"/>
        <v>1.7954999999999999</v>
      </c>
      <c r="Q33" s="92">
        <f t="shared" si="44"/>
        <v>1.7954999999999999</v>
      </c>
      <c r="R33" s="92">
        <f t="shared" si="45"/>
        <v>1.7954999999999999</v>
      </c>
      <c r="S33" s="93">
        <f t="shared" si="46"/>
        <v>12.5685</v>
      </c>
      <c r="T33" s="94">
        <f t="shared" si="33"/>
        <v>8.3333333333333332E-3</v>
      </c>
      <c r="U33" s="95"/>
      <c r="V33" s="95"/>
      <c r="W33" s="95"/>
      <c r="X33" s="95"/>
      <c r="Y33" s="95"/>
      <c r="Z33" s="95"/>
    </row>
    <row r="34" spans="1:26" ht="12.75" customHeight="1" x14ac:dyDescent="0.2">
      <c r="A34" s="84">
        <v>334</v>
      </c>
      <c r="B34" s="85" t="s">
        <v>120</v>
      </c>
      <c r="C34" s="86">
        <v>193</v>
      </c>
      <c r="D34" s="87">
        <v>41117</v>
      </c>
      <c r="E34" s="88">
        <v>370</v>
      </c>
      <c r="F34" s="89">
        <v>259</v>
      </c>
      <c r="G34" s="90">
        <f t="shared" si="34"/>
        <v>233.1</v>
      </c>
      <c r="H34" s="91">
        <f t="shared" si="35"/>
        <v>23.310000000000002</v>
      </c>
      <c r="I34" s="91">
        <f t="shared" si="36"/>
        <v>23.310000000000002</v>
      </c>
      <c r="J34" s="91">
        <f t="shared" si="37"/>
        <v>23.310000000000002</v>
      </c>
      <c r="K34" s="91">
        <f t="shared" si="38"/>
        <v>23.310000000000002</v>
      </c>
      <c r="L34" s="92">
        <f t="shared" si="39"/>
        <v>1.9424999999999999</v>
      </c>
      <c r="M34" s="92">
        <f t="shared" si="40"/>
        <v>1.9424999999999999</v>
      </c>
      <c r="N34" s="92">
        <f t="shared" si="41"/>
        <v>1.9424999999999999</v>
      </c>
      <c r="O34" s="92">
        <f t="shared" si="42"/>
        <v>1.9424999999999999</v>
      </c>
      <c r="P34" s="92">
        <f t="shared" si="43"/>
        <v>1.9424999999999999</v>
      </c>
      <c r="Q34" s="92">
        <f t="shared" si="44"/>
        <v>1.9424999999999999</v>
      </c>
      <c r="R34" s="92">
        <f t="shared" si="45"/>
        <v>1.9424999999999999</v>
      </c>
      <c r="S34" s="93">
        <f t="shared" si="46"/>
        <v>13.597499999999997</v>
      </c>
      <c r="T34" s="94">
        <f t="shared" si="33"/>
        <v>8.3333333333333332E-3</v>
      </c>
      <c r="U34" s="95"/>
      <c r="V34" s="95"/>
      <c r="W34" s="95"/>
      <c r="X34" s="95"/>
      <c r="Y34" s="95"/>
      <c r="Z34" s="95"/>
    </row>
    <row r="35" spans="1:26" ht="12.75" customHeight="1" x14ac:dyDescent="0.2">
      <c r="A35" s="84">
        <v>397</v>
      </c>
      <c r="B35" s="85" t="s">
        <v>150</v>
      </c>
      <c r="C35" s="84">
        <v>1430</v>
      </c>
      <c r="D35" s="87">
        <v>43048</v>
      </c>
      <c r="E35" s="112"/>
      <c r="F35" s="89">
        <v>339</v>
      </c>
      <c r="G35" s="90">
        <f t="shared" si="34"/>
        <v>305.10000000000002</v>
      </c>
      <c r="H35" s="91">
        <v>0</v>
      </c>
      <c r="I35" s="91">
        <v>0</v>
      </c>
      <c r="J35" s="91">
        <f>G35*(10%/12*2)</f>
        <v>5.085</v>
      </c>
      <c r="K35" s="91">
        <f t="shared" si="38"/>
        <v>30.510000000000005</v>
      </c>
      <c r="L35" s="92">
        <f t="shared" si="39"/>
        <v>2.5425</v>
      </c>
      <c r="M35" s="92">
        <f t="shared" si="40"/>
        <v>2.5425</v>
      </c>
      <c r="N35" s="92">
        <f t="shared" si="41"/>
        <v>2.5425</v>
      </c>
      <c r="O35" s="92">
        <f t="shared" si="42"/>
        <v>2.5425</v>
      </c>
      <c r="P35" s="92">
        <f t="shared" si="43"/>
        <v>2.5425</v>
      </c>
      <c r="Q35" s="92">
        <f t="shared" si="44"/>
        <v>2.5425</v>
      </c>
      <c r="R35" s="92">
        <f t="shared" si="45"/>
        <v>2.5425</v>
      </c>
      <c r="S35" s="93">
        <f t="shared" si="46"/>
        <v>17.797499999999999</v>
      </c>
      <c r="T35" s="94">
        <f t="shared" si="33"/>
        <v>8.3333333333333332E-3</v>
      </c>
      <c r="U35" s="95"/>
      <c r="V35" s="95"/>
      <c r="W35" s="95"/>
      <c r="X35" s="95"/>
      <c r="Y35" s="95"/>
      <c r="Z35" s="95"/>
    </row>
    <row r="36" spans="1:26" ht="12.75" customHeight="1" x14ac:dyDescent="0.2">
      <c r="A36" s="105"/>
      <c r="B36" s="106"/>
      <c r="C36" s="106"/>
      <c r="D36" s="113"/>
      <c r="E36" s="114" t="s">
        <v>168</v>
      </c>
      <c r="F36" s="98">
        <f t="shared" ref="F36:R36" si="47">SUM(F20:F35)</f>
        <v>2833.9</v>
      </c>
      <c r="G36" s="98">
        <f t="shared" si="47"/>
        <v>2550.5100000000002</v>
      </c>
      <c r="H36" s="99">
        <f t="shared" si="47"/>
        <v>224.541</v>
      </c>
      <c r="I36" s="99">
        <f t="shared" si="47"/>
        <v>224.541</v>
      </c>
      <c r="J36" s="99">
        <f t="shared" si="47"/>
        <v>229.626</v>
      </c>
      <c r="K36" s="99">
        <f t="shared" si="47"/>
        <v>255.05099999999999</v>
      </c>
      <c r="L36" s="99">
        <f t="shared" si="47"/>
        <v>21.254250000000003</v>
      </c>
      <c r="M36" s="99">
        <f t="shared" si="47"/>
        <v>21.254250000000003</v>
      </c>
      <c r="N36" s="99">
        <f t="shared" si="47"/>
        <v>21.254250000000003</v>
      </c>
      <c r="O36" s="99">
        <f t="shared" si="47"/>
        <v>21.254250000000003</v>
      </c>
      <c r="P36" s="99">
        <f t="shared" si="47"/>
        <v>21.254250000000003</v>
      </c>
      <c r="Q36" s="99">
        <f t="shared" si="47"/>
        <v>21.254250000000003</v>
      </c>
      <c r="R36" s="99">
        <f t="shared" si="47"/>
        <v>21.254250000000003</v>
      </c>
      <c r="S36" s="100">
        <f t="shared" si="46"/>
        <v>148.77975000000001</v>
      </c>
      <c r="T36" s="73"/>
      <c r="U36" s="36"/>
      <c r="V36" s="36"/>
      <c r="W36" s="36"/>
      <c r="X36" s="36"/>
      <c r="Y36" s="36"/>
      <c r="Z36" s="36"/>
    </row>
    <row r="37" spans="1:26" ht="12.75" customHeight="1" x14ac:dyDescent="0.2">
      <c r="A37" s="105"/>
      <c r="B37" s="106"/>
      <c r="C37" s="106"/>
      <c r="D37" s="107"/>
      <c r="E37" s="36"/>
      <c r="F37" s="115"/>
      <c r="G37" s="11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73"/>
      <c r="U37" s="36"/>
      <c r="V37" s="36"/>
      <c r="W37" s="36"/>
      <c r="X37" s="36"/>
      <c r="Y37" s="36"/>
      <c r="Z37" s="36"/>
    </row>
    <row r="38" spans="1:26" ht="12.75" customHeight="1" x14ac:dyDescent="0.2">
      <c r="A38" s="240" t="s">
        <v>171</v>
      </c>
      <c r="B38" s="237"/>
      <c r="C38" s="237"/>
      <c r="D38" s="238"/>
      <c r="E38" s="21">
        <v>82920.63</v>
      </c>
      <c r="F38" s="102"/>
      <c r="G38" s="81">
        <v>0.9</v>
      </c>
      <c r="H38" s="81">
        <v>0.2</v>
      </c>
      <c r="I38" s="81">
        <v>0.2</v>
      </c>
      <c r="J38" s="81">
        <v>0.2</v>
      </c>
      <c r="K38" s="81">
        <v>0.2</v>
      </c>
      <c r="L38" s="82">
        <f t="shared" ref="L38:R38" si="48">20%/12</f>
        <v>1.6666666666666666E-2</v>
      </c>
      <c r="M38" s="82">
        <f t="shared" si="48"/>
        <v>1.6666666666666666E-2</v>
      </c>
      <c r="N38" s="82">
        <f t="shared" si="48"/>
        <v>1.6666666666666666E-2</v>
      </c>
      <c r="O38" s="82">
        <f t="shared" si="48"/>
        <v>1.6666666666666666E-2</v>
      </c>
      <c r="P38" s="82">
        <f t="shared" si="48"/>
        <v>1.6666666666666666E-2</v>
      </c>
      <c r="Q38" s="82">
        <f t="shared" si="48"/>
        <v>1.6666666666666666E-2</v>
      </c>
      <c r="R38" s="82">
        <f t="shared" si="48"/>
        <v>1.6666666666666666E-2</v>
      </c>
      <c r="S38" s="36"/>
      <c r="T38" s="83">
        <f t="shared" ref="T38:T49" si="49">20%/12</f>
        <v>1.6666666666666666E-2</v>
      </c>
      <c r="U38" s="36"/>
      <c r="V38" s="36"/>
      <c r="W38" s="36"/>
      <c r="X38" s="36"/>
      <c r="Y38" s="36"/>
      <c r="Z38" s="36"/>
    </row>
    <row r="39" spans="1:26" ht="12.75" customHeight="1" x14ac:dyDescent="0.2">
      <c r="A39" s="84">
        <v>163</v>
      </c>
      <c r="B39" s="85" t="s">
        <v>52</v>
      </c>
      <c r="C39" s="86">
        <v>1006</v>
      </c>
      <c r="D39" s="87">
        <v>36620</v>
      </c>
      <c r="E39" s="88">
        <v>792.9</v>
      </c>
      <c r="F39" s="89">
        <v>475.73999999999995</v>
      </c>
      <c r="G39" s="90">
        <f t="shared" ref="G39:G49" si="50">F39*90%</f>
        <v>428.16599999999994</v>
      </c>
      <c r="H39" s="91">
        <f t="shared" ref="H39:H49" si="51">G39*20%</f>
        <v>85.633199999999988</v>
      </c>
      <c r="I39" s="91">
        <f t="shared" ref="I39:I49" si="52">G39*20%</f>
        <v>85.633199999999988</v>
      </c>
      <c r="J39" s="91">
        <f t="shared" ref="J39:J49" si="53">G39*20%</f>
        <v>85.633199999999988</v>
      </c>
      <c r="K39" s="91">
        <f t="shared" ref="K39:K49" si="54">G39*20%</f>
        <v>85.633199999999988</v>
      </c>
      <c r="L39" s="92">
        <f t="shared" ref="L39:L49" si="55">G39*T39</f>
        <v>7.136099999999999</v>
      </c>
      <c r="M39" s="92">
        <f t="shared" ref="M39:M49" si="56">G39*T39</f>
        <v>7.136099999999999</v>
      </c>
      <c r="N39" s="92">
        <f t="shared" ref="N39:N49" si="57">G39*T39</f>
        <v>7.136099999999999</v>
      </c>
      <c r="O39" s="92">
        <f t="shared" ref="O39:O49" si="58">G39*T39</f>
        <v>7.136099999999999</v>
      </c>
      <c r="P39" s="92">
        <f t="shared" ref="P39:P49" si="59">G39*T39</f>
        <v>7.136099999999999</v>
      </c>
      <c r="Q39" s="92">
        <f t="shared" ref="Q39:Q49" si="60">G39*T39</f>
        <v>7.136099999999999</v>
      </c>
      <c r="R39" s="92">
        <f t="shared" ref="R39:R49" si="61">G39*T39</f>
        <v>7.136099999999999</v>
      </c>
      <c r="S39" s="93">
        <f t="shared" ref="S39:S50" si="62">SUM(L39:R39)</f>
        <v>49.952699999999993</v>
      </c>
      <c r="T39" s="94">
        <f t="shared" si="49"/>
        <v>1.6666666666666666E-2</v>
      </c>
      <c r="U39" s="95"/>
      <c r="V39" s="95"/>
      <c r="W39" s="95"/>
      <c r="X39" s="95"/>
      <c r="Y39" s="95"/>
      <c r="Z39" s="95"/>
    </row>
    <row r="40" spans="1:26" ht="12.75" customHeight="1" x14ac:dyDescent="0.2">
      <c r="A40" s="84">
        <v>199</v>
      </c>
      <c r="B40" s="85" t="s">
        <v>71</v>
      </c>
      <c r="C40" s="86">
        <v>3502</v>
      </c>
      <c r="D40" s="87">
        <v>38947</v>
      </c>
      <c r="E40" s="88">
        <v>2800</v>
      </c>
      <c r="F40" s="89">
        <v>1680</v>
      </c>
      <c r="G40" s="90">
        <f t="shared" si="50"/>
        <v>1512</v>
      </c>
      <c r="H40" s="91">
        <f t="shared" si="51"/>
        <v>302.40000000000003</v>
      </c>
      <c r="I40" s="91">
        <f t="shared" si="52"/>
        <v>302.40000000000003</v>
      </c>
      <c r="J40" s="91">
        <f t="shared" si="53"/>
        <v>302.40000000000003</v>
      </c>
      <c r="K40" s="91">
        <f t="shared" si="54"/>
        <v>302.40000000000003</v>
      </c>
      <c r="L40" s="92">
        <f t="shared" si="55"/>
        <v>25.2</v>
      </c>
      <c r="M40" s="92">
        <f t="shared" si="56"/>
        <v>25.2</v>
      </c>
      <c r="N40" s="92">
        <f t="shared" si="57"/>
        <v>25.2</v>
      </c>
      <c r="O40" s="92">
        <f t="shared" si="58"/>
        <v>25.2</v>
      </c>
      <c r="P40" s="92">
        <f t="shared" si="59"/>
        <v>25.2</v>
      </c>
      <c r="Q40" s="92">
        <f t="shared" si="60"/>
        <v>25.2</v>
      </c>
      <c r="R40" s="92">
        <f t="shared" si="61"/>
        <v>25.2</v>
      </c>
      <c r="S40" s="93">
        <f t="shared" si="62"/>
        <v>176.39999999999998</v>
      </c>
      <c r="T40" s="94">
        <f t="shared" si="49"/>
        <v>1.6666666666666666E-2</v>
      </c>
      <c r="U40" s="95"/>
      <c r="V40" s="95"/>
      <c r="W40" s="95"/>
      <c r="X40" s="95"/>
      <c r="Y40" s="95"/>
      <c r="Z40" s="95"/>
    </row>
    <row r="41" spans="1:26" ht="12.75" customHeight="1" x14ac:dyDescent="0.2">
      <c r="A41" s="84">
        <v>203</v>
      </c>
      <c r="B41" s="85" t="s">
        <v>71</v>
      </c>
      <c r="C41" s="86">
        <v>3502</v>
      </c>
      <c r="D41" s="87">
        <v>38947</v>
      </c>
      <c r="E41" s="88">
        <v>2800</v>
      </c>
      <c r="F41" s="89">
        <v>1680</v>
      </c>
      <c r="G41" s="90">
        <f t="shared" si="50"/>
        <v>1512</v>
      </c>
      <c r="H41" s="91">
        <f t="shared" si="51"/>
        <v>302.40000000000003</v>
      </c>
      <c r="I41" s="91">
        <f t="shared" si="52"/>
        <v>302.40000000000003</v>
      </c>
      <c r="J41" s="91">
        <f t="shared" si="53"/>
        <v>302.40000000000003</v>
      </c>
      <c r="K41" s="91">
        <f t="shared" si="54"/>
        <v>302.40000000000003</v>
      </c>
      <c r="L41" s="92">
        <f t="shared" si="55"/>
        <v>25.2</v>
      </c>
      <c r="M41" s="92">
        <f t="shared" si="56"/>
        <v>25.2</v>
      </c>
      <c r="N41" s="92">
        <f t="shared" si="57"/>
        <v>25.2</v>
      </c>
      <c r="O41" s="92">
        <f t="shared" si="58"/>
        <v>25.2</v>
      </c>
      <c r="P41" s="92">
        <f t="shared" si="59"/>
        <v>25.2</v>
      </c>
      <c r="Q41" s="92">
        <f t="shared" si="60"/>
        <v>25.2</v>
      </c>
      <c r="R41" s="92">
        <f t="shared" si="61"/>
        <v>25.2</v>
      </c>
      <c r="S41" s="93">
        <f t="shared" si="62"/>
        <v>176.39999999999998</v>
      </c>
      <c r="T41" s="94">
        <f t="shared" si="49"/>
        <v>1.6666666666666666E-2</v>
      </c>
      <c r="U41" s="95"/>
      <c r="V41" s="95"/>
      <c r="W41" s="95"/>
      <c r="X41" s="95"/>
      <c r="Y41" s="95"/>
      <c r="Z41" s="95"/>
    </row>
    <row r="42" spans="1:26" ht="13.5" customHeight="1" x14ac:dyDescent="0.2">
      <c r="A42" s="84">
        <v>219</v>
      </c>
      <c r="B42" s="85" t="s">
        <v>75</v>
      </c>
      <c r="C42" s="86">
        <v>74157</v>
      </c>
      <c r="D42" s="87">
        <v>38926</v>
      </c>
      <c r="E42" s="88">
        <v>705.49</v>
      </c>
      <c r="F42" s="89">
        <v>423.29399999999998</v>
      </c>
      <c r="G42" s="90">
        <f t="shared" si="50"/>
        <v>380.96460000000002</v>
      </c>
      <c r="H42" s="91">
        <f t="shared" si="51"/>
        <v>76.192920000000001</v>
      </c>
      <c r="I42" s="91">
        <f t="shared" si="52"/>
        <v>76.192920000000001</v>
      </c>
      <c r="J42" s="91">
        <f t="shared" si="53"/>
        <v>76.192920000000001</v>
      </c>
      <c r="K42" s="91">
        <f t="shared" si="54"/>
        <v>76.192920000000001</v>
      </c>
      <c r="L42" s="92">
        <f t="shared" si="55"/>
        <v>6.3494100000000007</v>
      </c>
      <c r="M42" s="92">
        <f t="shared" si="56"/>
        <v>6.3494100000000007</v>
      </c>
      <c r="N42" s="92">
        <f t="shared" si="57"/>
        <v>6.3494100000000007</v>
      </c>
      <c r="O42" s="92">
        <f t="shared" si="58"/>
        <v>6.3494100000000007</v>
      </c>
      <c r="P42" s="92">
        <f t="shared" si="59"/>
        <v>6.3494100000000007</v>
      </c>
      <c r="Q42" s="92">
        <f t="shared" si="60"/>
        <v>6.3494100000000007</v>
      </c>
      <c r="R42" s="92">
        <f t="shared" si="61"/>
        <v>6.3494100000000007</v>
      </c>
      <c r="S42" s="93">
        <f t="shared" si="62"/>
        <v>44.445869999999999</v>
      </c>
      <c r="T42" s="94">
        <f t="shared" si="49"/>
        <v>1.6666666666666666E-2</v>
      </c>
      <c r="U42" s="95"/>
      <c r="V42" s="95"/>
      <c r="W42" s="95"/>
      <c r="X42" s="95"/>
      <c r="Y42" s="95"/>
      <c r="Z42" s="95"/>
    </row>
    <row r="43" spans="1:26" ht="12.75" customHeight="1" x14ac:dyDescent="0.2">
      <c r="A43" s="84">
        <v>234</v>
      </c>
      <c r="B43" s="85" t="s">
        <v>80</v>
      </c>
      <c r="C43" s="86">
        <v>4</v>
      </c>
      <c r="D43" s="87">
        <v>39616</v>
      </c>
      <c r="E43" s="88">
        <v>1800</v>
      </c>
      <c r="F43" s="89">
        <v>1080</v>
      </c>
      <c r="G43" s="90">
        <f t="shared" si="50"/>
        <v>972</v>
      </c>
      <c r="H43" s="91">
        <f t="shared" si="51"/>
        <v>194.4</v>
      </c>
      <c r="I43" s="91">
        <f t="shared" si="52"/>
        <v>194.4</v>
      </c>
      <c r="J43" s="91">
        <f t="shared" si="53"/>
        <v>194.4</v>
      </c>
      <c r="K43" s="91">
        <f t="shared" si="54"/>
        <v>194.4</v>
      </c>
      <c r="L43" s="92">
        <f t="shared" si="55"/>
        <v>16.2</v>
      </c>
      <c r="M43" s="92">
        <f t="shared" si="56"/>
        <v>16.2</v>
      </c>
      <c r="N43" s="92">
        <f t="shared" si="57"/>
        <v>16.2</v>
      </c>
      <c r="O43" s="92">
        <f t="shared" si="58"/>
        <v>16.2</v>
      </c>
      <c r="P43" s="92">
        <f t="shared" si="59"/>
        <v>16.2</v>
      </c>
      <c r="Q43" s="92">
        <f t="shared" si="60"/>
        <v>16.2</v>
      </c>
      <c r="R43" s="92">
        <f t="shared" si="61"/>
        <v>16.2</v>
      </c>
      <c r="S43" s="93">
        <f t="shared" si="62"/>
        <v>113.4</v>
      </c>
      <c r="T43" s="94">
        <f t="shared" si="49"/>
        <v>1.6666666666666666E-2</v>
      </c>
      <c r="U43" s="95"/>
      <c r="V43" s="95"/>
      <c r="W43" s="95"/>
      <c r="X43" s="95"/>
      <c r="Y43" s="95"/>
      <c r="Z43" s="95"/>
    </row>
    <row r="44" spans="1:26" ht="12.75" customHeight="1" x14ac:dyDescent="0.2">
      <c r="A44" s="84">
        <v>289</v>
      </c>
      <c r="B44" s="85" t="s">
        <v>105</v>
      </c>
      <c r="C44" s="86">
        <v>6</v>
      </c>
      <c r="D44" s="87">
        <v>39987</v>
      </c>
      <c r="E44" s="88">
        <v>277.10000000000002</v>
      </c>
      <c r="F44" s="89">
        <v>166.26000000000002</v>
      </c>
      <c r="G44" s="90">
        <f t="shared" si="50"/>
        <v>149.63400000000001</v>
      </c>
      <c r="H44" s="91">
        <f t="shared" si="51"/>
        <v>29.926800000000004</v>
      </c>
      <c r="I44" s="91">
        <f t="shared" si="52"/>
        <v>29.926800000000004</v>
      </c>
      <c r="J44" s="91">
        <f t="shared" si="53"/>
        <v>29.926800000000004</v>
      </c>
      <c r="K44" s="91">
        <f t="shared" si="54"/>
        <v>29.926800000000004</v>
      </c>
      <c r="L44" s="92">
        <f t="shared" si="55"/>
        <v>2.4939</v>
      </c>
      <c r="M44" s="92">
        <f t="shared" si="56"/>
        <v>2.4939</v>
      </c>
      <c r="N44" s="92">
        <f t="shared" si="57"/>
        <v>2.4939</v>
      </c>
      <c r="O44" s="92">
        <f t="shared" si="58"/>
        <v>2.4939</v>
      </c>
      <c r="P44" s="92">
        <f t="shared" si="59"/>
        <v>2.4939</v>
      </c>
      <c r="Q44" s="92">
        <f t="shared" si="60"/>
        <v>2.4939</v>
      </c>
      <c r="R44" s="92">
        <f t="shared" si="61"/>
        <v>2.4939</v>
      </c>
      <c r="S44" s="93">
        <f t="shared" si="62"/>
        <v>17.4573</v>
      </c>
      <c r="T44" s="94">
        <f t="shared" si="49"/>
        <v>1.6666666666666666E-2</v>
      </c>
      <c r="U44" s="95"/>
      <c r="V44" s="95"/>
      <c r="W44" s="95"/>
      <c r="X44" s="95"/>
      <c r="Y44" s="95"/>
      <c r="Z44" s="95"/>
    </row>
    <row r="45" spans="1:26" ht="12.75" customHeight="1" x14ac:dyDescent="0.2">
      <c r="A45" s="84">
        <v>297</v>
      </c>
      <c r="B45" s="85" t="s">
        <v>107</v>
      </c>
      <c r="C45" s="86">
        <v>44</v>
      </c>
      <c r="D45" s="87">
        <v>40001</v>
      </c>
      <c r="E45" s="88">
        <v>342.8</v>
      </c>
      <c r="F45" s="89">
        <v>205.68</v>
      </c>
      <c r="G45" s="90">
        <f t="shared" si="50"/>
        <v>185.11200000000002</v>
      </c>
      <c r="H45" s="91">
        <f t="shared" si="51"/>
        <v>37.022400000000005</v>
      </c>
      <c r="I45" s="91">
        <f t="shared" si="52"/>
        <v>37.022400000000005</v>
      </c>
      <c r="J45" s="91">
        <f t="shared" si="53"/>
        <v>37.022400000000005</v>
      </c>
      <c r="K45" s="91">
        <f t="shared" si="54"/>
        <v>37.022400000000005</v>
      </c>
      <c r="L45" s="92">
        <f t="shared" si="55"/>
        <v>3.0852000000000004</v>
      </c>
      <c r="M45" s="92">
        <f t="shared" si="56"/>
        <v>3.0852000000000004</v>
      </c>
      <c r="N45" s="92">
        <f t="shared" si="57"/>
        <v>3.0852000000000004</v>
      </c>
      <c r="O45" s="92">
        <f t="shared" si="58"/>
        <v>3.0852000000000004</v>
      </c>
      <c r="P45" s="92">
        <f t="shared" si="59"/>
        <v>3.0852000000000004</v>
      </c>
      <c r="Q45" s="92">
        <f t="shared" si="60"/>
        <v>3.0852000000000004</v>
      </c>
      <c r="R45" s="92">
        <f t="shared" si="61"/>
        <v>3.0852000000000004</v>
      </c>
      <c r="S45" s="93">
        <f t="shared" si="62"/>
        <v>21.596400000000003</v>
      </c>
      <c r="T45" s="94">
        <f t="shared" si="49"/>
        <v>1.6666666666666666E-2</v>
      </c>
      <c r="U45" s="95"/>
      <c r="V45" s="95"/>
      <c r="W45" s="95"/>
      <c r="X45" s="95"/>
      <c r="Y45" s="95"/>
      <c r="Z45" s="95"/>
    </row>
    <row r="46" spans="1:26" ht="12.75" customHeight="1" x14ac:dyDescent="0.2">
      <c r="A46" s="84">
        <v>298</v>
      </c>
      <c r="B46" s="85" t="s">
        <v>107</v>
      </c>
      <c r="C46" s="86">
        <v>44</v>
      </c>
      <c r="D46" s="87">
        <v>40001</v>
      </c>
      <c r="E46" s="88">
        <v>342.8</v>
      </c>
      <c r="F46" s="89">
        <v>205.68</v>
      </c>
      <c r="G46" s="90">
        <f t="shared" si="50"/>
        <v>185.11200000000002</v>
      </c>
      <c r="H46" s="91">
        <f t="shared" si="51"/>
        <v>37.022400000000005</v>
      </c>
      <c r="I46" s="91">
        <f t="shared" si="52"/>
        <v>37.022400000000005</v>
      </c>
      <c r="J46" s="91">
        <f t="shared" si="53"/>
        <v>37.022400000000005</v>
      </c>
      <c r="K46" s="91">
        <f t="shared" si="54"/>
        <v>37.022400000000005</v>
      </c>
      <c r="L46" s="92">
        <f t="shared" si="55"/>
        <v>3.0852000000000004</v>
      </c>
      <c r="M46" s="92">
        <f t="shared" si="56"/>
        <v>3.0852000000000004</v>
      </c>
      <c r="N46" s="92">
        <f t="shared" si="57"/>
        <v>3.0852000000000004</v>
      </c>
      <c r="O46" s="92">
        <f t="shared" si="58"/>
        <v>3.0852000000000004</v>
      </c>
      <c r="P46" s="92">
        <f t="shared" si="59"/>
        <v>3.0852000000000004</v>
      </c>
      <c r="Q46" s="92">
        <f t="shared" si="60"/>
        <v>3.0852000000000004</v>
      </c>
      <c r="R46" s="92">
        <f t="shared" si="61"/>
        <v>3.0852000000000004</v>
      </c>
      <c r="S46" s="93">
        <f t="shared" si="62"/>
        <v>21.596400000000003</v>
      </c>
      <c r="T46" s="94">
        <f t="shared" si="49"/>
        <v>1.6666666666666666E-2</v>
      </c>
      <c r="U46" s="95"/>
      <c r="V46" s="95"/>
      <c r="W46" s="95"/>
      <c r="X46" s="95"/>
      <c r="Y46" s="95"/>
      <c r="Z46" s="95"/>
    </row>
    <row r="47" spans="1:26" ht="12.75" customHeight="1" x14ac:dyDescent="0.2">
      <c r="A47" s="84">
        <v>299</v>
      </c>
      <c r="B47" s="85" t="s">
        <v>107</v>
      </c>
      <c r="C47" s="86">
        <v>44</v>
      </c>
      <c r="D47" s="87">
        <v>40001</v>
      </c>
      <c r="E47" s="88">
        <v>342.8</v>
      </c>
      <c r="F47" s="89">
        <v>205.68</v>
      </c>
      <c r="G47" s="90">
        <f t="shared" si="50"/>
        <v>185.11200000000002</v>
      </c>
      <c r="H47" s="91">
        <f t="shared" si="51"/>
        <v>37.022400000000005</v>
      </c>
      <c r="I47" s="91">
        <f t="shared" si="52"/>
        <v>37.022400000000005</v>
      </c>
      <c r="J47" s="91">
        <f t="shared" si="53"/>
        <v>37.022400000000005</v>
      </c>
      <c r="K47" s="91">
        <f t="shared" si="54"/>
        <v>37.022400000000005</v>
      </c>
      <c r="L47" s="92">
        <f t="shared" si="55"/>
        <v>3.0852000000000004</v>
      </c>
      <c r="M47" s="92">
        <f t="shared" si="56"/>
        <v>3.0852000000000004</v>
      </c>
      <c r="N47" s="92">
        <f t="shared" si="57"/>
        <v>3.0852000000000004</v>
      </c>
      <c r="O47" s="92">
        <f t="shared" si="58"/>
        <v>3.0852000000000004</v>
      </c>
      <c r="P47" s="92">
        <f t="shared" si="59"/>
        <v>3.0852000000000004</v>
      </c>
      <c r="Q47" s="92">
        <f t="shared" si="60"/>
        <v>3.0852000000000004</v>
      </c>
      <c r="R47" s="92">
        <f t="shared" si="61"/>
        <v>3.0852000000000004</v>
      </c>
      <c r="S47" s="93">
        <f t="shared" si="62"/>
        <v>21.596400000000003</v>
      </c>
      <c r="T47" s="94">
        <f t="shared" si="49"/>
        <v>1.6666666666666666E-2</v>
      </c>
      <c r="U47" s="95"/>
      <c r="V47" s="95"/>
      <c r="W47" s="95"/>
      <c r="X47" s="95"/>
      <c r="Y47" s="95"/>
      <c r="Z47" s="95"/>
    </row>
    <row r="48" spans="1:26" ht="12.75" customHeight="1" x14ac:dyDescent="0.2">
      <c r="A48" s="84">
        <v>303</v>
      </c>
      <c r="B48" s="85" t="s">
        <v>108</v>
      </c>
      <c r="C48" s="86">
        <v>44</v>
      </c>
      <c r="D48" s="87">
        <v>40001</v>
      </c>
      <c r="E48" s="88">
        <v>1590.85</v>
      </c>
      <c r="F48" s="89">
        <v>954.50999999999988</v>
      </c>
      <c r="G48" s="90">
        <f t="shared" si="50"/>
        <v>859.05899999999986</v>
      </c>
      <c r="H48" s="91">
        <f t="shared" si="51"/>
        <v>171.81179999999998</v>
      </c>
      <c r="I48" s="91">
        <f t="shared" si="52"/>
        <v>171.81179999999998</v>
      </c>
      <c r="J48" s="91">
        <f t="shared" si="53"/>
        <v>171.81179999999998</v>
      </c>
      <c r="K48" s="91">
        <f t="shared" si="54"/>
        <v>171.81179999999998</v>
      </c>
      <c r="L48" s="92">
        <f t="shared" si="55"/>
        <v>14.317649999999997</v>
      </c>
      <c r="M48" s="92">
        <f t="shared" si="56"/>
        <v>14.317649999999997</v>
      </c>
      <c r="N48" s="92">
        <f t="shared" si="57"/>
        <v>14.317649999999997</v>
      </c>
      <c r="O48" s="92">
        <f t="shared" si="58"/>
        <v>14.317649999999997</v>
      </c>
      <c r="P48" s="92">
        <f t="shared" si="59"/>
        <v>14.317649999999997</v>
      </c>
      <c r="Q48" s="92">
        <f t="shared" si="60"/>
        <v>14.317649999999997</v>
      </c>
      <c r="R48" s="92">
        <f t="shared" si="61"/>
        <v>14.317649999999997</v>
      </c>
      <c r="S48" s="93">
        <f t="shared" si="62"/>
        <v>100.22354999999999</v>
      </c>
      <c r="T48" s="94">
        <f t="shared" si="49"/>
        <v>1.6666666666666666E-2</v>
      </c>
      <c r="U48" s="95"/>
      <c r="V48" s="95"/>
      <c r="W48" s="95"/>
      <c r="X48" s="95"/>
      <c r="Y48" s="95"/>
      <c r="Z48" s="95"/>
    </row>
    <row r="49" spans="1:26" ht="12" customHeight="1" x14ac:dyDescent="0.2">
      <c r="A49" s="84">
        <v>337</v>
      </c>
      <c r="B49" s="85" t="s">
        <v>123</v>
      </c>
      <c r="C49" s="86">
        <v>218</v>
      </c>
      <c r="D49" s="87">
        <v>41143</v>
      </c>
      <c r="E49" s="88">
        <v>900</v>
      </c>
      <c r="F49" s="89">
        <v>630</v>
      </c>
      <c r="G49" s="90">
        <f t="shared" si="50"/>
        <v>567</v>
      </c>
      <c r="H49" s="91">
        <f t="shared" si="51"/>
        <v>113.4</v>
      </c>
      <c r="I49" s="91">
        <f t="shared" si="52"/>
        <v>113.4</v>
      </c>
      <c r="J49" s="91">
        <f t="shared" si="53"/>
        <v>113.4</v>
      </c>
      <c r="K49" s="91">
        <f t="shared" si="54"/>
        <v>113.4</v>
      </c>
      <c r="L49" s="92">
        <f t="shared" si="55"/>
        <v>9.4499999999999993</v>
      </c>
      <c r="M49" s="92">
        <f t="shared" si="56"/>
        <v>9.4499999999999993</v>
      </c>
      <c r="N49" s="92">
        <f t="shared" si="57"/>
        <v>9.4499999999999993</v>
      </c>
      <c r="O49" s="92">
        <f t="shared" si="58"/>
        <v>9.4499999999999993</v>
      </c>
      <c r="P49" s="92">
        <f t="shared" si="59"/>
        <v>9.4499999999999993</v>
      </c>
      <c r="Q49" s="92">
        <f t="shared" si="60"/>
        <v>9.4499999999999993</v>
      </c>
      <c r="R49" s="92">
        <f t="shared" si="61"/>
        <v>9.4499999999999993</v>
      </c>
      <c r="S49" s="93">
        <f t="shared" si="62"/>
        <v>66.150000000000006</v>
      </c>
      <c r="T49" s="94">
        <f t="shared" si="49"/>
        <v>1.6666666666666666E-2</v>
      </c>
      <c r="U49" s="95"/>
      <c r="V49" s="95"/>
      <c r="W49" s="95"/>
      <c r="X49" s="95"/>
      <c r="Y49" s="95"/>
      <c r="Z49" s="95"/>
    </row>
    <row r="50" spans="1:26" ht="12.75" customHeight="1" x14ac:dyDescent="0.2">
      <c r="A50" s="105"/>
      <c r="B50" s="106"/>
      <c r="C50" s="106"/>
      <c r="D50" s="22"/>
      <c r="E50" s="117" t="s">
        <v>168</v>
      </c>
      <c r="F50" s="98">
        <f t="shared" ref="F50:R50" si="63">SUM(F39:F49)</f>
        <v>7706.844000000001</v>
      </c>
      <c r="G50" s="98">
        <f t="shared" si="63"/>
        <v>6936.1596000000009</v>
      </c>
      <c r="H50" s="99">
        <f t="shared" si="63"/>
        <v>1387.2319200000002</v>
      </c>
      <c r="I50" s="99">
        <f t="shared" si="63"/>
        <v>1387.2319200000002</v>
      </c>
      <c r="J50" s="99">
        <f t="shared" si="63"/>
        <v>1387.2319200000002</v>
      </c>
      <c r="K50" s="99">
        <f t="shared" si="63"/>
        <v>1387.2319200000002</v>
      </c>
      <c r="L50" s="99">
        <f t="shared" si="63"/>
        <v>115.60266</v>
      </c>
      <c r="M50" s="99">
        <f t="shared" si="63"/>
        <v>115.60266</v>
      </c>
      <c r="N50" s="99">
        <f t="shared" si="63"/>
        <v>115.60266</v>
      </c>
      <c r="O50" s="99">
        <f t="shared" si="63"/>
        <v>115.60266</v>
      </c>
      <c r="P50" s="99">
        <f t="shared" si="63"/>
        <v>115.60266</v>
      </c>
      <c r="Q50" s="99">
        <f t="shared" si="63"/>
        <v>115.60266</v>
      </c>
      <c r="R50" s="99">
        <f t="shared" si="63"/>
        <v>115.60266</v>
      </c>
      <c r="S50" s="100">
        <f t="shared" si="62"/>
        <v>809.21861999999999</v>
      </c>
      <c r="T50" s="73"/>
      <c r="U50" s="36"/>
      <c r="V50" s="36"/>
      <c r="W50" s="36"/>
      <c r="X50" s="36"/>
      <c r="Y50" s="36"/>
      <c r="Z50" s="36"/>
    </row>
    <row r="51" spans="1:26" ht="12.75" customHeight="1" x14ac:dyDescent="0.2">
      <c r="A51" s="36"/>
      <c r="B51" s="36"/>
      <c r="C51" s="36"/>
      <c r="D51" s="36"/>
      <c r="E51" s="100"/>
      <c r="F51" s="115"/>
      <c r="G51" s="11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73"/>
      <c r="U51" s="36"/>
      <c r="V51" s="36"/>
      <c r="W51" s="36"/>
      <c r="X51" s="36"/>
      <c r="Y51" s="36"/>
      <c r="Z51" s="36"/>
    </row>
    <row r="52" spans="1:26" ht="12.75" customHeight="1" x14ac:dyDescent="0.2">
      <c r="A52" s="240" t="s">
        <v>172</v>
      </c>
      <c r="B52" s="237"/>
      <c r="C52" s="237"/>
      <c r="D52" s="238"/>
      <c r="E52" s="21">
        <v>33000</v>
      </c>
      <c r="F52" s="77"/>
      <c r="G52" s="81">
        <v>0.9</v>
      </c>
      <c r="H52" s="81">
        <v>6.6666666666666693E-2</v>
      </c>
      <c r="I52" s="81">
        <v>6.6666666666666693E-2</v>
      </c>
      <c r="J52" s="81">
        <v>6.6666666666666693E-2</v>
      </c>
      <c r="K52" s="82">
        <f>J52/12</f>
        <v>5.5555555555555575E-3</v>
      </c>
      <c r="L52" s="82">
        <f t="shared" ref="L52:R52" si="64">T52</f>
        <v>5.8333333333333336E-3</v>
      </c>
      <c r="M52" s="82">
        <f t="shared" si="64"/>
        <v>0</v>
      </c>
      <c r="N52" s="82">
        <f t="shared" si="64"/>
        <v>0</v>
      </c>
      <c r="O52" s="82">
        <f t="shared" si="64"/>
        <v>0</v>
      </c>
      <c r="P52" s="82">
        <f t="shared" si="64"/>
        <v>0</v>
      </c>
      <c r="Q52" s="82">
        <f t="shared" si="64"/>
        <v>0</v>
      </c>
      <c r="R52" s="82">
        <f t="shared" si="64"/>
        <v>0</v>
      </c>
      <c r="S52" s="36"/>
      <c r="T52" s="83">
        <f>7%/12</f>
        <v>5.8333333333333336E-3</v>
      </c>
      <c r="U52" s="36"/>
      <c r="V52" s="36"/>
      <c r="W52" s="36"/>
      <c r="X52" s="36"/>
      <c r="Y52" s="36"/>
      <c r="Z52" s="36"/>
    </row>
    <row r="53" spans="1:26" ht="12.75" customHeight="1" x14ac:dyDescent="0.2">
      <c r="A53" s="84">
        <v>346</v>
      </c>
      <c r="B53" s="85" t="s">
        <v>132</v>
      </c>
      <c r="C53" s="86">
        <v>393256</v>
      </c>
      <c r="D53" s="87">
        <v>42032</v>
      </c>
      <c r="E53" s="112"/>
      <c r="F53" s="89">
        <v>36000</v>
      </c>
      <c r="G53" s="90">
        <f t="shared" ref="G53:G55" si="65">F53*90%</f>
        <v>32400</v>
      </c>
      <c r="H53" s="91">
        <v>1584</v>
      </c>
      <c r="I53" s="118">
        <f t="shared" ref="I53:I55" si="66">G53*7%</f>
        <v>2268</v>
      </c>
      <c r="J53" s="118">
        <f t="shared" ref="J53:J55" si="67">G53*7%</f>
        <v>2268</v>
      </c>
      <c r="K53" s="118">
        <v>2160</v>
      </c>
      <c r="L53" s="92">
        <f t="shared" ref="L53:L55" si="68">G53*T53</f>
        <v>189</v>
      </c>
      <c r="M53" s="92">
        <f t="shared" ref="M53:M55" si="69">G53*T53</f>
        <v>189</v>
      </c>
      <c r="N53" s="92">
        <f t="shared" ref="N53:N55" si="70">G53*T53</f>
        <v>189</v>
      </c>
      <c r="O53" s="92">
        <f t="shared" ref="O53:O55" si="71">G53*T53</f>
        <v>189</v>
      </c>
      <c r="P53" s="92">
        <f t="shared" ref="P53:P55" si="72">G53*T53</f>
        <v>189</v>
      </c>
      <c r="Q53" s="92">
        <f t="shared" ref="Q53:Q55" si="73">G53*T53</f>
        <v>189</v>
      </c>
      <c r="R53" s="92">
        <f t="shared" ref="R53:R55" si="74">G53*T53</f>
        <v>189</v>
      </c>
      <c r="S53" s="93">
        <f t="shared" ref="S53:S56" si="75">SUM(L53:R53)</f>
        <v>1323</v>
      </c>
      <c r="T53" s="94">
        <f>T52</f>
        <v>5.8333333333333336E-3</v>
      </c>
      <c r="U53" s="95"/>
      <c r="V53" s="95"/>
      <c r="W53" s="95"/>
      <c r="X53" s="95"/>
      <c r="Y53" s="95"/>
      <c r="Z53" s="95"/>
    </row>
    <row r="54" spans="1:26" ht="12.75" customHeight="1" x14ac:dyDescent="0.2">
      <c r="A54" s="84">
        <v>347</v>
      </c>
      <c r="B54" s="85" t="s">
        <v>133</v>
      </c>
      <c r="C54" s="86">
        <v>393257</v>
      </c>
      <c r="D54" s="87">
        <v>42032</v>
      </c>
      <c r="E54" s="112"/>
      <c r="F54" s="89">
        <v>36000</v>
      </c>
      <c r="G54" s="90">
        <f t="shared" si="65"/>
        <v>32400</v>
      </c>
      <c r="H54" s="91">
        <v>1584</v>
      </c>
      <c r="I54" s="118">
        <f t="shared" si="66"/>
        <v>2268</v>
      </c>
      <c r="J54" s="118">
        <f t="shared" si="67"/>
        <v>2268</v>
      </c>
      <c r="K54" s="118">
        <v>2160</v>
      </c>
      <c r="L54" s="92">
        <f t="shared" si="68"/>
        <v>189</v>
      </c>
      <c r="M54" s="92">
        <f t="shared" si="69"/>
        <v>189</v>
      </c>
      <c r="N54" s="92">
        <f t="shared" si="70"/>
        <v>189</v>
      </c>
      <c r="O54" s="92">
        <f t="shared" si="71"/>
        <v>189</v>
      </c>
      <c r="P54" s="92">
        <f t="shared" si="72"/>
        <v>189</v>
      </c>
      <c r="Q54" s="92">
        <f t="shared" si="73"/>
        <v>189</v>
      </c>
      <c r="R54" s="92">
        <f t="shared" si="74"/>
        <v>189</v>
      </c>
      <c r="S54" s="93">
        <f t="shared" si="75"/>
        <v>1323</v>
      </c>
      <c r="T54" s="94">
        <f>T52</f>
        <v>5.8333333333333336E-3</v>
      </c>
      <c r="U54" s="95"/>
      <c r="V54" s="95"/>
      <c r="W54" s="95"/>
      <c r="X54" s="95"/>
      <c r="Y54" s="95"/>
      <c r="Z54" s="95"/>
    </row>
    <row r="55" spans="1:26" ht="12.75" customHeight="1" x14ac:dyDescent="0.2">
      <c r="A55" s="84">
        <v>348</v>
      </c>
      <c r="B55" s="85" t="s">
        <v>134</v>
      </c>
      <c r="C55" s="86">
        <v>393258</v>
      </c>
      <c r="D55" s="87">
        <v>42032</v>
      </c>
      <c r="E55" s="112"/>
      <c r="F55" s="89">
        <v>36000</v>
      </c>
      <c r="G55" s="90">
        <f t="shared" si="65"/>
        <v>32400</v>
      </c>
      <c r="H55" s="91">
        <v>1584</v>
      </c>
      <c r="I55" s="118">
        <f t="shared" si="66"/>
        <v>2268</v>
      </c>
      <c r="J55" s="118">
        <f t="shared" si="67"/>
        <v>2268</v>
      </c>
      <c r="K55" s="118">
        <v>2160</v>
      </c>
      <c r="L55" s="92">
        <f t="shared" si="68"/>
        <v>189</v>
      </c>
      <c r="M55" s="92">
        <f t="shared" si="69"/>
        <v>189</v>
      </c>
      <c r="N55" s="92">
        <f t="shared" si="70"/>
        <v>189</v>
      </c>
      <c r="O55" s="92">
        <f t="shared" si="71"/>
        <v>189</v>
      </c>
      <c r="P55" s="92">
        <f t="shared" si="72"/>
        <v>189</v>
      </c>
      <c r="Q55" s="92">
        <f t="shared" si="73"/>
        <v>189</v>
      </c>
      <c r="R55" s="92">
        <f t="shared" si="74"/>
        <v>189</v>
      </c>
      <c r="S55" s="93">
        <f t="shared" si="75"/>
        <v>1323</v>
      </c>
      <c r="T55" s="94">
        <f>T52</f>
        <v>5.8333333333333336E-3</v>
      </c>
      <c r="U55" s="95"/>
      <c r="V55" s="95"/>
      <c r="W55" s="95"/>
      <c r="X55" s="95"/>
      <c r="Y55" s="95"/>
      <c r="Z55" s="95"/>
    </row>
    <row r="56" spans="1:26" ht="12.75" customHeight="1" x14ac:dyDescent="0.2">
      <c r="A56" s="22"/>
      <c r="B56" s="23"/>
      <c r="C56" s="24"/>
      <c r="D56" s="119"/>
      <c r="E56" s="117" t="s">
        <v>168</v>
      </c>
      <c r="F56" s="98">
        <f t="shared" ref="F56:R56" si="76">SUM(F53:F55)</f>
        <v>108000</v>
      </c>
      <c r="G56" s="98">
        <f t="shared" si="76"/>
        <v>97200</v>
      </c>
      <c r="H56" s="99">
        <f t="shared" si="76"/>
        <v>4752</v>
      </c>
      <c r="I56" s="99">
        <f t="shared" si="76"/>
        <v>6804</v>
      </c>
      <c r="J56" s="99">
        <f t="shared" si="76"/>
        <v>6804</v>
      </c>
      <c r="K56" s="99">
        <f t="shared" si="76"/>
        <v>6480</v>
      </c>
      <c r="L56" s="99">
        <f t="shared" si="76"/>
        <v>567</v>
      </c>
      <c r="M56" s="99">
        <f t="shared" si="76"/>
        <v>567</v>
      </c>
      <c r="N56" s="99">
        <f t="shared" si="76"/>
        <v>567</v>
      </c>
      <c r="O56" s="99">
        <f t="shared" si="76"/>
        <v>567</v>
      </c>
      <c r="P56" s="99">
        <f t="shared" si="76"/>
        <v>567</v>
      </c>
      <c r="Q56" s="99">
        <f t="shared" si="76"/>
        <v>567</v>
      </c>
      <c r="R56" s="99">
        <f t="shared" si="76"/>
        <v>567</v>
      </c>
      <c r="S56" s="100">
        <f t="shared" si="75"/>
        <v>3969</v>
      </c>
      <c r="T56" s="73"/>
      <c r="U56" s="36"/>
      <c r="V56" s="36"/>
      <c r="W56" s="36"/>
      <c r="X56" s="36"/>
      <c r="Y56" s="36"/>
      <c r="Z56" s="36"/>
    </row>
    <row r="57" spans="1:26" ht="12.75" customHeight="1" x14ac:dyDescent="0.2">
      <c r="A57" s="70"/>
      <c r="B57" s="63"/>
      <c r="C57" s="62"/>
      <c r="D57" s="120"/>
      <c r="E57" s="51"/>
      <c r="F57" s="121"/>
      <c r="G57" s="51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73"/>
      <c r="U57" s="36"/>
      <c r="V57" s="36"/>
      <c r="W57" s="36"/>
      <c r="X57" s="36"/>
      <c r="Y57" s="36"/>
      <c r="Z57" s="36"/>
    </row>
    <row r="58" spans="1:26" ht="12.75" customHeight="1" x14ac:dyDescent="0.2">
      <c r="A58" s="240" t="s">
        <v>173</v>
      </c>
      <c r="B58" s="237"/>
      <c r="C58" s="237"/>
      <c r="D58" s="238"/>
      <c r="E58" s="51"/>
      <c r="F58" s="121"/>
      <c r="G58" s="51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73"/>
      <c r="U58" s="36"/>
      <c r="V58" s="36"/>
      <c r="W58" s="36"/>
      <c r="X58" s="36"/>
      <c r="Y58" s="36"/>
      <c r="Z58" s="36"/>
    </row>
    <row r="59" spans="1:26" ht="12.75" customHeight="1" x14ac:dyDescent="0.3">
      <c r="A59" s="68"/>
      <c r="B59" s="69"/>
      <c r="C59" s="69"/>
      <c r="D59" s="36"/>
      <c r="E59" s="122"/>
      <c r="F59" s="110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73"/>
      <c r="U59" s="36"/>
      <c r="V59" s="36"/>
      <c r="W59" s="36"/>
      <c r="X59" s="36"/>
      <c r="Y59" s="36"/>
      <c r="Z59" s="36"/>
    </row>
    <row r="60" spans="1:26" ht="12.75" customHeight="1" x14ac:dyDescent="0.3">
      <c r="A60" s="68"/>
      <c r="B60" s="69"/>
      <c r="C60" s="69"/>
      <c r="D60" s="36"/>
      <c r="E60" s="123" t="s">
        <v>174</v>
      </c>
      <c r="F60" s="124">
        <f>F56+F50+F17+F8+F36</f>
        <v>121911.18</v>
      </c>
      <c r="G60" s="116"/>
      <c r="H60" s="11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73"/>
      <c r="U60" s="36"/>
      <c r="V60" s="36"/>
      <c r="W60" s="36"/>
      <c r="X60" s="36"/>
      <c r="Y60" s="36"/>
      <c r="Z60" s="36"/>
    </row>
    <row r="61" spans="1:26" ht="12.75" customHeight="1" x14ac:dyDescent="0.3">
      <c r="A61" s="68"/>
      <c r="B61" s="69"/>
      <c r="C61" s="69"/>
      <c r="D61" s="36"/>
      <c r="E61" s="122"/>
      <c r="F61" s="100"/>
      <c r="G61" s="100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73"/>
      <c r="U61" s="36"/>
      <c r="V61" s="36"/>
      <c r="W61" s="36"/>
      <c r="X61" s="36"/>
      <c r="Y61" s="36"/>
      <c r="Z61" s="36"/>
    </row>
    <row r="62" spans="1:26" ht="12.75" customHeight="1" x14ac:dyDescent="0.3">
      <c r="A62" s="68"/>
      <c r="B62" s="69"/>
      <c r="C62" s="69"/>
      <c r="D62" s="36"/>
      <c r="E62" s="122"/>
      <c r="F62" s="100"/>
      <c r="G62" s="100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73"/>
      <c r="U62" s="36"/>
      <c r="V62" s="36"/>
      <c r="W62" s="36"/>
      <c r="X62" s="36"/>
      <c r="Y62" s="36"/>
      <c r="Z62" s="36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73"/>
      <c r="U63" s="36"/>
      <c r="V63" s="36"/>
      <c r="W63" s="36"/>
      <c r="X63" s="36"/>
      <c r="Y63" s="36"/>
      <c r="Z63" s="36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73"/>
      <c r="U64" s="71"/>
      <c r="V64" s="71"/>
      <c r="W64" s="71"/>
      <c r="X64" s="71"/>
      <c r="Y64" s="71"/>
      <c r="Z64" s="71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73"/>
      <c r="U65" s="71"/>
      <c r="V65" s="71"/>
      <c r="W65" s="71"/>
      <c r="X65" s="71"/>
      <c r="Y65" s="71"/>
      <c r="Z65" s="71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73"/>
      <c r="U66" s="71"/>
      <c r="V66" s="71"/>
      <c r="W66" s="71"/>
      <c r="X66" s="71"/>
      <c r="Y66" s="71"/>
      <c r="Z66" s="71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73"/>
      <c r="U67" s="71"/>
      <c r="V67" s="71"/>
      <c r="W67" s="71"/>
      <c r="X67" s="71"/>
      <c r="Y67" s="71"/>
      <c r="Z67" s="71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73"/>
      <c r="U68" s="71"/>
      <c r="V68" s="71"/>
      <c r="W68" s="71"/>
      <c r="X68" s="71"/>
      <c r="Y68" s="71"/>
      <c r="Z68" s="71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73"/>
      <c r="U69" s="71"/>
      <c r="V69" s="71"/>
      <c r="W69" s="71"/>
      <c r="X69" s="71"/>
      <c r="Y69" s="71"/>
      <c r="Z69" s="71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73"/>
      <c r="U70" s="71"/>
      <c r="V70" s="71"/>
      <c r="W70" s="71"/>
      <c r="X70" s="71"/>
      <c r="Y70" s="71"/>
      <c r="Z70" s="71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73"/>
      <c r="U71" s="71"/>
      <c r="V71" s="71"/>
      <c r="W71" s="71"/>
      <c r="X71" s="71"/>
      <c r="Y71" s="71"/>
      <c r="Z71" s="71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73"/>
      <c r="U72" s="71"/>
      <c r="V72" s="71"/>
      <c r="W72" s="71"/>
      <c r="X72" s="71"/>
      <c r="Y72" s="71"/>
      <c r="Z72" s="71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73"/>
      <c r="U73" s="71"/>
      <c r="V73" s="71"/>
      <c r="W73" s="71"/>
      <c r="X73" s="71"/>
      <c r="Y73" s="71"/>
      <c r="Z73" s="71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73"/>
      <c r="U74" s="71"/>
      <c r="V74" s="71"/>
      <c r="W74" s="71"/>
      <c r="X74" s="71"/>
      <c r="Y74" s="71"/>
      <c r="Z74" s="71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73"/>
      <c r="U75" s="71"/>
      <c r="V75" s="71"/>
      <c r="W75" s="71"/>
      <c r="X75" s="71"/>
      <c r="Y75" s="71"/>
      <c r="Z75" s="71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73"/>
      <c r="U76" s="71"/>
      <c r="V76" s="71"/>
      <c r="W76" s="71"/>
      <c r="X76" s="71"/>
      <c r="Y76" s="71"/>
      <c r="Z76" s="71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73"/>
      <c r="U77" s="71"/>
      <c r="V77" s="71"/>
      <c r="W77" s="71"/>
      <c r="X77" s="71"/>
      <c r="Y77" s="71"/>
      <c r="Z77" s="71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73"/>
      <c r="U78" s="71"/>
      <c r="V78" s="71"/>
      <c r="W78" s="71"/>
      <c r="X78" s="71"/>
      <c r="Y78" s="71"/>
      <c r="Z78" s="71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73"/>
      <c r="U79" s="71"/>
      <c r="V79" s="71"/>
      <c r="W79" s="71"/>
      <c r="X79" s="71"/>
      <c r="Y79" s="71"/>
      <c r="Z79" s="71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73"/>
      <c r="U80" s="71"/>
      <c r="V80" s="71"/>
      <c r="W80" s="71"/>
      <c r="X80" s="71"/>
      <c r="Y80" s="71"/>
      <c r="Z80" s="71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73"/>
      <c r="U81" s="71"/>
      <c r="V81" s="71"/>
      <c r="W81" s="71"/>
      <c r="X81" s="71"/>
      <c r="Y81" s="71"/>
      <c r="Z81" s="71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73"/>
      <c r="U82" s="71"/>
      <c r="V82" s="71"/>
      <c r="W82" s="71"/>
      <c r="X82" s="71"/>
      <c r="Y82" s="71"/>
      <c r="Z82" s="71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73"/>
      <c r="U83" s="71"/>
      <c r="V83" s="71"/>
      <c r="W83" s="71"/>
      <c r="X83" s="71"/>
      <c r="Y83" s="71"/>
      <c r="Z83" s="71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73"/>
      <c r="U84" s="71"/>
      <c r="V84" s="71"/>
      <c r="W84" s="71"/>
      <c r="X84" s="71"/>
      <c r="Y84" s="71"/>
      <c r="Z84" s="71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73"/>
      <c r="U85" s="71"/>
      <c r="V85" s="71"/>
      <c r="W85" s="71"/>
      <c r="X85" s="71"/>
      <c r="Y85" s="71"/>
      <c r="Z85" s="71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73"/>
      <c r="U86" s="71"/>
      <c r="V86" s="71"/>
      <c r="W86" s="71"/>
      <c r="X86" s="71"/>
      <c r="Y86" s="71"/>
      <c r="Z86" s="71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73"/>
      <c r="U87" s="71"/>
      <c r="V87" s="71"/>
      <c r="W87" s="71"/>
      <c r="X87" s="71"/>
      <c r="Y87" s="71"/>
      <c r="Z87" s="71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73"/>
      <c r="U88" s="71"/>
      <c r="V88" s="71"/>
      <c r="W88" s="71"/>
      <c r="X88" s="71"/>
      <c r="Y88" s="71"/>
      <c r="Z88" s="71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73"/>
      <c r="U89" s="71"/>
      <c r="V89" s="71"/>
      <c r="W89" s="71"/>
      <c r="X89" s="71"/>
      <c r="Y89" s="71"/>
      <c r="Z89" s="71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73"/>
      <c r="U90" s="71"/>
      <c r="V90" s="71"/>
      <c r="W90" s="71"/>
      <c r="X90" s="71"/>
      <c r="Y90" s="71"/>
      <c r="Z90" s="71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73"/>
      <c r="U91" s="71"/>
      <c r="V91" s="71"/>
      <c r="W91" s="71"/>
      <c r="X91" s="71"/>
      <c r="Y91" s="71"/>
      <c r="Z91" s="71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73"/>
      <c r="U92" s="71"/>
      <c r="V92" s="71"/>
      <c r="W92" s="71"/>
      <c r="X92" s="71"/>
      <c r="Y92" s="71"/>
      <c r="Z92" s="71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73"/>
      <c r="U93" s="71"/>
      <c r="V93" s="71"/>
      <c r="W93" s="71"/>
      <c r="X93" s="71"/>
      <c r="Y93" s="71"/>
      <c r="Z93" s="71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73"/>
      <c r="U94" s="71"/>
      <c r="V94" s="71"/>
      <c r="W94" s="71"/>
      <c r="X94" s="71"/>
      <c r="Y94" s="71"/>
      <c r="Z94" s="71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73"/>
      <c r="U95" s="71"/>
      <c r="V95" s="71"/>
      <c r="W95" s="71"/>
      <c r="X95" s="71"/>
      <c r="Y95" s="71"/>
      <c r="Z95" s="71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73"/>
      <c r="U96" s="71"/>
      <c r="V96" s="71"/>
      <c r="W96" s="71"/>
      <c r="X96" s="71"/>
      <c r="Y96" s="71"/>
      <c r="Z96" s="71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73"/>
      <c r="U97" s="71"/>
      <c r="V97" s="71"/>
      <c r="W97" s="71"/>
      <c r="X97" s="71"/>
      <c r="Y97" s="71"/>
      <c r="Z97" s="71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73"/>
      <c r="U98" s="71"/>
      <c r="V98" s="71"/>
      <c r="W98" s="71"/>
      <c r="X98" s="71"/>
      <c r="Y98" s="71"/>
      <c r="Z98" s="71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73"/>
      <c r="U99" s="71"/>
      <c r="V99" s="71"/>
      <c r="W99" s="71"/>
      <c r="X99" s="71"/>
      <c r="Y99" s="71"/>
      <c r="Z99" s="71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73"/>
      <c r="U100" s="71"/>
      <c r="V100" s="71"/>
      <c r="W100" s="71"/>
      <c r="X100" s="71"/>
      <c r="Y100" s="71"/>
      <c r="Z100" s="71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73"/>
      <c r="U101" s="71"/>
      <c r="V101" s="71"/>
      <c r="W101" s="71"/>
      <c r="X101" s="71"/>
      <c r="Y101" s="71"/>
      <c r="Z101" s="71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73"/>
      <c r="U102" s="71"/>
      <c r="V102" s="71"/>
      <c r="W102" s="71"/>
      <c r="X102" s="71"/>
      <c r="Y102" s="71"/>
      <c r="Z102" s="71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73"/>
      <c r="U103" s="71"/>
      <c r="V103" s="71"/>
      <c r="W103" s="71"/>
      <c r="X103" s="71"/>
      <c r="Y103" s="71"/>
      <c r="Z103" s="71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73"/>
      <c r="U104" s="71"/>
      <c r="V104" s="71"/>
      <c r="W104" s="71"/>
      <c r="X104" s="71"/>
      <c r="Y104" s="71"/>
      <c r="Z104" s="71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73"/>
      <c r="U105" s="71"/>
      <c r="V105" s="71"/>
      <c r="W105" s="71"/>
      <c r="X105" s="71"/>
      <c r="Y105" s="71"/>
      <c r="Z105" s="71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73"/>
      <c r="U106" s="71"/>
      <c r="V106" s="71"/>
      <c r="W106" s="71"/>
      <c r="X106" s="71"/>
      <c r="Y106" s="71"/>
      <c r="Z106" s="71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73"/>
      <c r="U107" s="71"/>
      <c r="V107" s="71"/>
      <c r="W107" s="71"/>
      <c r="X107" s="71"/>
      <c r="Y107" s="71"/>
      <c r="Z107" s="71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73"/>
      <c r="U108" s="71"/>
      <c r="V108" s="71"/>
      <c r="W108" s="71"/>
      <c r="X108" s="71"/>
      <c r="Y108" s="71"/>
      <c r="Z108" s="71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73"/>
      <c r="U109" s="71"/>
      <c r="V109" s="71"/>
      <c r="W109" s="71"/>
      <c r="X109" s="71"/>
      <c r="Y109" s="71"/>
      <c r="Z109" s="71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73"/>
      <c r="U110" s="71"/>
      <c r="V110" s="71"/>
      <c r="W110" s="71"/>
      <c r="X110" s="71"/>
      <c r="Y110" s="71"/>
      <c r="Z110" s="71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73"/>
      <c r="U111" s="71"/>
      <c r="V111" s="71"/>
      <c r="W111" s="71"/>
      <c r="X111" s="71"/>
      <c r="Y111" s="71"/>
      <c r="Z111" s="71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73"/>
      <c r="U112" s="71"/>
      <c r="V112" s="71"/>
      <c r="W112" s="71"/>
      <c r="X112" s="71"/>
      <c r="Y112" s="71"/>
      <c r="Z112" s="71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73"/>
      <c r="U113" s="71"/>
      <c r="V113" s="71"/>
      <c r="W113" s="71"/>
      <c r="X113" s="71"/>
      <c r="Y113" s="71"/>
      <c r="Z113" s="71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73"/>
      <c r="U114" s="71"/>
      <c r="V114" s="71"/>
      <c r="W114" s="71"/>
      <c r="X114" s="71"/>
      <c r="Y114" s="71"/>
      <c r="Z114" s="71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73"/>
      <c r="U115" s="71"/>
      <c r="V115" s="71"/>
      <c r="W115" s="71"/>
      <c r="X115" s="71"/>
      <c r="Y115" s="71"/>
      <c r="Z115" s="71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73"/>
      <c r="U116" s="71"/>
      <c r="V116" s="71"/>
      <c r="W116" s="71"/>
      <c r="X116" s="71"/>
      <c r="Y116" s="71"/>
      <c r="Z116" s="71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73"/>
      <c r="U117" s="71"/>
      <c r="V117" s="71"/>
      <c r="W117" s="71"/>
      <c r="X117" s="71"/>
      <c r="Y117" s="71"/>
      <c r="Z117" s="71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73"/>
      <c r="U118" s="71"/>
      <c r="V118" s="71"/>
      <c r="W118" s="71"/>
      <c r="X118" s="71"/>
      <c r="Y118" s="71"/>
      <c r="Z118" s="71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73"/>
      <c r="U119" s="71"/>
      <c r="V119" s="71"/>
      <c r="W119" s="71"/>
      <c r="X119" s="71"/>
      <c r="Y119" s="71"/>
      <c r="Z119" s="71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73"/>
      <c r="U120" s="71"/>
      <c r="V120" s="71"/>
      <c r="W120" s="71"/>
      <c r="X120" s="71"/>
      <c r="Y120" s="71"/>
      <c r="Z120" s="71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73"/>
      <c r="U121" s="71"/>
      <c r="V121" s="71"/>
      <c r="W121" s="71"/>
      <c r="X121" s="71"/>
      <c r="Y121" s="71"/>
      <c r="Z121" s="71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73"/>
      <c r="U122" s="71"/>
      <c r="V122" s="71"/>
      <c r="W122" s="71"/>
      <c r="X122" s="71"/>
      <c r="Y122" s="71"/>
      <c r="Z122" s="71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73"/>
      <c r="U123" s="71"/>
      <c r="V123" s="71"/>
      <c r="W123" s="71"/>
      <c r="X123" s="71"/>
      <c r="Y123" s="71"/>
      <c r="Z123" s="71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73"/>
      <c r="U124" s="71"/>
      <c r="V124" s="71"/>
      <c r="W124" s="71"/>
      <c r="X124" s="71"/>
      <c r="Y124" s="71"/>
      <c r="Z124" s="71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73"/>
      <c r="U125" s="71"/>
      <c r="V125" s="71"/>
      <c r="W125" s="71"/>
      <c r="X125" s="71"/>
      <c r="Y125" s="71"/>
      <c r="Z125" s="71"/>
    </row>
    <row r="126" spans="1:26" ht="12.75" customHeight="1" x14ac:dyDescent="0.3">
      <c r="A126" s="68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73"/>
      <c r="U126" s="71"/>
      <c r="V126" s="71"/>
      <c r="W126" s="71"/>
      <c r="X126" s="71"/>
      <c r="Y126" s="71"/>
      <c r="Z126" s="71"/>
    </row>
    <row r="127" spans="1:26" ht="12.75" customHeight="1" x14ac:dyDescent="0.3">
      <c r="A127" s="68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73"/>
      <c r="U127" s="71"/>
      <c r="V127" s="71"/>
      <c r="W127" s="71"/>
      <c r="X127" s="71"/>
      <c r="Y127" s="71"/>
      <c r="Z127" s="71"/>
    </row>
    <row r="128" spans="1:26" ht="12.75" customHeight="1" x14ac:dyDescent="0.3">
      <c r="A128" s="68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73"/>
      <c r="U128" s="71"/>
      <c r="V128" s="71"/>
      <c r="W128" s="71"/>
      <c r="X128" s="71"/>
      <c r="Y128" s="71"/>
      <c r="Z128" s="71"/>
    </row>
    <row r="129" spans="1:26" ht="12.75" customHeight="1" x14ac:dyDescent="0.3">
      <c r="A129" s="68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73"/>
      <c r="U129" s="71"/>
      <c r="V129" s="71"/>
      <c r="W129" s="71"/>
      <c r="X129" s="71"/>
      <c r="Y129" s="71"/>
      <c r="Z129" s="71"/>
    </row>
    <row r="130" spans="1:26" ht="12.75" customHeight="1" x14ac:dyDescent="0.3">
      <c r="A130" s="68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73"/>
      <c r="U130" s="71"/>
      <c r="V130" s="71"/>
      <c r="W130" s="71"/>
      <c r="X130" s="71"/>
      <c r="Y130" s="71"/>
      <c r="Z130" s="71"/>
    </row>
    <row r="131" spans="1:26" ht="12.75" customHeight="1" x14ac:dyDescent="0.3">
      <c r="A131" s="68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73"/>
      <c r="U131" s="71"/>
      <c r="V131" s="71"/>
      <c r="W131" s="71"/>
      <c r="X131" s="71"/>
      <c r="Y131" s="71"/>
      <c r="Z131" s="71"/>
    </row>
    <row r="132" spans="1:26" ht="12.75" customHeight="1" x14ac:dyDescent="0.3">
      <c r="A132" s="68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73"/>
      <c r="U132" s="71"/>
      <c r="V132" s="71"/>
      <c r="W132" s="71"/>
      <c r="X132" s="71"/>
      <c r="Y132" s="71"/>
      <c r="Z132" s="71"/>
    </row>
    <row r="133" spans="1:26" ht="12.75" customHeight="1" x14ac:dyDescent="0.3">
      <c r="A133" s="68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73"/>
      <c r="U133" s="71"/>
      <c r="V133" s="71"/>
      <c r="W133" s="71"/>
      <c r="X133" s="71"/>
      <c r="Y133" s="71"/>
      <c r="Z133" s="71"/>
    </row>
    <row r="134" spans="1:26" ht="12.75" customHeight="1" x14ac:dyDescent="0.3">
      <c r="A134" s="68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73"/>
      <c r="U134" s="71"/>
      <c r="V134" s="71"/>
      <c r="W134" s="71"/>
      <c r="X134" s="71"/>
      <c r="Y134" s="71"/>
      <c r="Z134" s="71"/>
    </row>
    <row r="135" spans="1:26" ht="12.75" customHeight="1" x14ac:dyDescent="0.3">
      <c r="A135" s="68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73"/>
      <c r="U135" s="71"/>
      <c r="V135" s="71"/>
      <c r="W135" s="71"/>
      <c r="X135" s="71"/>
      <c r="Y135" s="71"/>
      <c r="Z135" s="71"/>
    </row>
    <row r="136" spans="1:26" ht="12.75" customHeight="1" x14ac:dyDescent="0.3">
      <c r="A136" s="68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73"/>
      <c r="U136" s="71"/>
      <c r="V136" s="71"/>
      <c r="W136" s="71"/>
      <c r="X136" s="71"/>
      <c r="Y136" s="71"/>
      <c r="Z136" s="71"/>
    </row>
    <row r="137" spans="1:26" ht="12.75" customHeight="1" x14ac:dyDescent="0.3">
      <c r="A137" s="68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73"/>
      <c r="U137" s="71"/>
      <c r="V137" s="71"/>
      <c r="W137" s="71"/>
      <c r="X137" s="71"/>
      <c r="Y137" s="71"/>
      <c r="Z137" s="71"/>
    </row>
    <row r="138" spans="1:26" ht="12.75" customHeight="1" x14ac:dyDescent="0.3">
      <c r="A138" s="68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73"/>
      <c r="U138" s="71"/>
      <c r="V138" s="71"/>
      <c r="W138" s="71"/>
      <c r="X138" s="71"/>
      <c r="Y138" s="71"/>
      <c r="Z138" s="71"/>
    </row>
    <row r="139" spans="1:26" ht="12.75" customHeight="1" x14ac:dyDescent="0.3">
      <c r="A139" s="68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73"/>
      <c r="U139" s="71"/>
      <c r="V139" s="71"/>
      <c r="W139" s="71"/>
      <c r="X139" s="71"/>
      <c r="Y139" s="71"/>
      <c r="Z139" s="71"/>
    </row>
    <row r="140" spans="1:26" ht="12.75" customHeight="1" x14ac:dyDescent="0.3">
      <c r="A140" s="68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73"/>
      <c r="U140" s="71"/>
      <c r="V140" s="71"/>
      <c r="W140" s="71"/>
      <c r="X140" s="71"/>
      <c r="Y140" s="71"/>
      <c r="Z140" s="71"/>
    </row>
    <row r="141" spans="1:26" ht="12.75" customHeight="1" x14ac:dyDescent="0.3">
      <c r="A141" s="68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73"/>
      <c r="U141" s="71"/>
      <c r="V141" s="71"/>
      <c r="W141" s="71"/>
      <c r="X141" s="71"/>
      <c r="Y141" s="71"/>
      <c r="Z141" s="71"/>
    </row>
    <row r="142" spans="1:26" ht="12.75" customHeight="1" x14ac:dyDescent="0.3">
      <c r="A142" s="68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73"/>
      <c r="U142" s="71"/>
      <c r="V142" s="71"/>
      <c r="W142" s="71"/>
      <c r="X142" s="71"/>
      <c r="Y142" s="71"/>
      <c r="Z142" s="71"/>
    </row>
    <row r="143" spans="1:26" ht="12.75" customHeight="1" x14ac:dyDescent="0.3">
      <c r="A143" s="68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73"/>
      <c r="U143" s="71"/>
      <c r="V143" s="71"/>
      <c r="W143" s="71"/>
      <c r="X143" s="71"/>
      <c r="Y143" s="71"/>
      <c r="Z143" s="71"/>
    </row>
    <row r="144" spans="1:26" ht="12.75" customHeight="1" x14ac:dyDescent="0.3">
      <c r="A144" s="68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73"/>
      <c r="U144" s="71"/>
      <c r="V144" s="71"/>
      <c r="W144" s="71"/>
      <c r="X144" s="71"/>
      <c r="Y144" s="71"/>
      <c r="Z144" s="71"/>
    </row>
    <row r="145" spans="1:26" ht="12.75" customHeight="1" x14ac:dyDescent="0.3">
      <c r="A145" s="68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73"/>
      <c r="U145" s="71"/>
      <c r="V145" s="71"/>
      <c r="W145" s="71"/>
      <c r="X145" s="71"/>
      <c r="Y145" s="71"/>
      <c r="Z145" s="71"/>
    </row>
    <row r="146" spans="1:26" ht="12.75" customHeight="1" x14ac:dyDescent="0.3">
      <c r="A146" s="68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73"/>
      <c r="U146" s="71"/>
      <c r="V146" s="71"/>
      <c r="W146" s="71"/>
      <c r="X146" s="71"/>
      <c r="Y146" s="71"/>
      <c r="Z146" s="71"/>
    </row>
    <row r="147" spans="1:26" ht="12.75" customHeight="1" x14ac:dyDescent="0.3">
      <c r="A147" s="68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73"/>
      <c r="U147" s="71"/>
      <c r="V147" s="71"/>
      <c r="W147" s="71"/>
      <c r="X147" s="71"/>
      <c r="Y147" s="71"/>
      <c r="Z147" s="71"/>
    </row>
    <row r="148" spans="1:26" ht="12.75" customHeight="1" x14ac:dyDescent="0.3">
      <c r="A148" s="68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73"/>
      <c r="U148" s="71"/>
      <c r="V148" s="71"/>
      <c r="W148" s="71"/>
      <c r="X148" s="71"/>
      <c r="Y148" s="71"/>
      <c r="Z148" s="71"/>
    </row>
    <row r="149" spans="1:26" ht="12.75" customHeight="1" x14ac:dyDescent="0.3">
      <c r="A149" s="68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73"/>
      <c r="U149" s="71"/>
      <c r="V149" s="71"/>
      <c r="W149" s="71"/>
      <c r="X149" s="71"/>
      <c r="Y149" s="71"/>
      <c r="Z149" s="71"/>
    </row>
    <row r="150" spans="1:26" ht="12.75" customHeight="1" x14ac:dyDescent="0.3">
      <c r="A150" s="68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73"/>
      <c r="U150" s="71"/>
      <c r="V150" s="71"/>
      <c r="W150" s="71"/>
      <c r="X150" s="71"/>
      <c r="Y150" s="71"/>
      <c r="Z150" s="71"/>
    </row>
    <row r="151" spans="1:26" ht="12.75" customHeight="1" x14ac:dyDescent="0.3">
      <c r="A151" s="68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73"/>
      <c r="U151" s="71"/>
      <c r="V151" s="71"/>
      <c r="W151" s="71"/>
      <c r="X151" s="71"/>
      <c r="Y151" s="71"/>
      <c r="Z151" s="71"/>
    </row>
    <row r="152" spans="1:26" ht="12.75" customHeight="1" x14ac:dyDescent="0.3">
      <c r="A152" s="68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73"/>
      <c r="U152" s="71"/>
      <c r="V152" s="71"/>
      <c r="W152" s="71"/>
      <c r="X152" s="71"/>
      <c r="Y152" s="71"/>
      <c r="Z152" s="71"/>
    </row>
    <row r="153" spans="1:26" ht="12.75" customHeight="1" x14ac:dyDescent="0.3">
      <c r="A153" s="68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73"/>
      <c r="U153" s="71"/>
      <c r="V153" s="71"/>
      <c r="W153" s="71"/>
      <c r="X153" s="71"/>
      <c r="Y153" s="71"/>
      <c r="Z153" s="71"/>
    </row>
    <row r="154" spans="1:26" ht="12.75" customHeight="1" x14ac:dyDescent="0.3">
      <c r="A154" s="68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73"/>
      <c r="U154" s="71"/>
      <c r="V154" s="71"/>
      <c r="W154" s="71"/>
      <c r="X154" s="71"/>
      <c r="Y154" s="71"/>
      <c r="Z154" s="71"/>
    </row>
    <row r="155" spans="1:26" ht="12.75" customHeight="1" x14ac:dyDescent="0.3">
      <c r="A155" s="68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73"/>
      <c r="U155" s="71"/>
      <c r="V155" s="71"/>
      <c r="W155" s="71"/>
      <c r="X155" s="71"/>
      <c r="Y155" s="71"/>
      <c r="Z155" s="71"/>
    </row>
    <row r="156" spans="1:26" ht="12.75" customHeight="1" x14ac:dyDescent="0.3">
      <c r="A156" s="68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73"/>
      <c r="U156" s="71"/>
      <c r="V156" s="71"/>
      <c r="W156" s="71"/>
      <c r="X156" s="71"/>
      <c r="Y156" s="71"/>
      <c r="Z156" s="71"/>
    </row>
    <row r="157" spans="1:26" ht="12.75" customHeight="1" x14ac:dyDescent="0.3">
      <c r="A157" s="68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73"/>
      <c r="U157" s="71"/>
      <c r="V157" s="71"/>
      <c r="W157" s="71"/>
      <c r="X157" s="71"/>
      <c r="Y157" s="71"/>
      <c r="Z157" s="71"/>
    </row>
    <row r="158" spans="1:26" ht="12.75" customHeight="1" x14ac:dyDescent="0.3">
      <c r="A158" s="68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73"/>
      <c r="U158" s="71"/>
      <c r="V158" s="71"/>
      <c r="W158" s="71"/>
      <c r="X158" s="71"/>
      <c r="Y158" s="71"/>
      <c r="Z158" s="71"/>
    </row>
    <row r="159" spans="1:26" ht="12.75" customHeight="1" x14ac:dyDescent="0.3">
      <c r="A159" s="68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73"/>
      <c r="U159" s="71"/>
      <c r="V159" s="71"/>
      <c r="W159" s="71"/>
      <c r="X159" s="71"/>
      <c r="Y159" s="71"/>
      <c r="Z159" s="71"/>
    </row>
    <row r="160" spans="1:26" ht="12.75" customHeight="1" x14ac:dyDescent="0.3">
      <c r="A160" s="68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73"/>
      <c r="U160" s="71"/>
      <c r="V160" s="71"/>
      <c r="W160" s="71"/>
      <c r="X160" s="71"/>
      <c r="Y160" s="71"/>
      <c r="Z160" s="71"/>
    </row>
    <row r="161" spans="1:26" ht="12.75" customHeight="1" x14ac:dyDescent="0.3">
      <c r="A161" s="68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73"/>
      <c r="U161" s="71"/>
      <c r="V161" s="71"/>
      <c r="W161" s="71"/>
      <c r="X161" s="71"/>
      <c r="Y161" s="71"/>
      <c r="Z161" s="71"/>
    </row>
    <row r="162" spans="1:26" ht="12.75" customHeight="1" x14ac:dyDescent="0.3">
      <c r="A162" s="68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73"/>
      <c r="U162" s="71"/>
      <c r="V162" s="71"/>
      <c r="W162" s="71"/>
      <c r="X162" s="71"/>
      <c r="Y162" s="71"/>
      <c r="Z162" s="71"/>
    </row>
    <row r="163" spans="1:26" ht="12.75" customHeight="1" x14ac:dyDescent="0.3">
      <c r="A163" s="68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73"/>
      <c r="U163" s="71"/>
      <c r="V163" s="71"/>
      <c r="W163" s="71"/>
      <c r="X163" s="71"/>
      <c r="Y163" s="71"/>
      <c r="Z163" s="71"/>
    </row>
    <row r="164" spans="1:26" ht="12.75" customHeight="1" x14ac:dyDescent="0.3">
      <c r="A164" s="68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73"/>
      <c r="U164" s="71"/>
      <c r="V164" s="71"/>
      <c r="W164" s="71"/>
      <c r="X164" s="71"/>
      <c r="Y164" s="71"/>
      <c r="Z164" s="71"/>
    </row>
    <row r="165" spans="1:26" ht="12.75" customHeight="1" x14ac:dyDescent="0.3">
      <c r="A165" s="68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73"/>
      <c r="U165" s="71"/>
      <c r="V165" s="71"/>
      <c r="W165" s="71"/>
      <c r="X165" s="71"/>
      <c r="Y165" s="71"/>
      <c r="Z165" s="71"/>
    </row>
    <row r="166" spans="1:26" ht="12.75" customHeight="1" x14ac:dyDescent="0.3">
      <c r="A166" s="68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73"/>
      <c r="U166" s="71"/>
      <c r="V166" s="71"/>
      <c r="W166" s="71"/>
      <c r="X166" s="71"/>
      <c r="Y166" s="71"/>
      <c r="Z166" s="71"/>
    </row>
    <row r="167" spans="1:26" ht="12.75" customHeight="1" x14ac:dyDescent="0.3">
      <c r="A167" s="68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73"/>
      <c r="U167" s="71"/>
      <c r="V167" s="71"/>
      <c r="W167" s="71"/>
      <c r="X167" s="71"/>
      <c r="Y167" s="71"/>
      <c r="Z167" s="71"/>
    </row>
    <row r="168" spans="1:26" ht="12.75" customHeight="1" x14ac:dyDescent="0.3">
      <c r="A168" s="68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73"/>
      <c r="U168" s="71"/>
      <c r="V168" s="71"/>
      <c r="W168" s="71"/>
      <c r="X168" s="71"/>
      <c r="Y168" s="71"/>
      <c r="Z168" s="71"/>
    </row>
    <row r="169" spans="1:26" ht="12.75" customHeight="1" x14ac:dyDescent="0.3">
      <c r="A169" s="68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73"/>
      <c r="U169" s="71"/>
      <c r="V169" s="71"/>
      <c r="W169" s="71"/>
      <c r="X169" s="71"/>
      <c r="Y169" s="71"/>
      <c r="Z169" s="71"/>
    </row>
    <row r="170" spans="1:26" ht="12.75" customHeight="1" x14ac:dyDescent="0.3">
      <c r="A170" s="68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73"/>
      <c r="U170" s="71"/>
      <c r="V170" s="71"/>
      <c r="W170" s="71"/>
      <c r="X170" s="71"/>
      <c r="Y170" s="71"/>
      <c r="Z170" s="71"/>
    </row>
    <row r="171" spans="1:26" ht="12.75" customHeight="1" x14ac:dyDescent="0.3">
      <c r="A171" s="68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73"/>
      <c r="U171" s="71"/>
      <c r="V171" s="71"/>
      <c r="W171" s="71"/>
      <c r="X171" s="71"/>
      <c r="Y171" s="71"/>
      <c r="Z171" s="71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73"/>
      <c r="U172" s="71"/>
      <c r="V172" s="71"/>
      <c r="W172" s="71"/>
      <c r="X172" s="71"/>
      <c r="Y172" s="71"/>
      <c r="Z172" s="71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73"/>
      <c r="U173" s="71"/>
      <c r="V173" s="71"/>
      <c r="W173" s="71"/>
      <c r="X173" s="71"/>
      <c r="Y173" s="71"/>
      <c r="Z173" s="71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73"/>
      <c r="U174" s="71"/>
      <c r="V174" s="71"/>
      <c r="W174" s="71"/>
      <c r="X174" s="71"/>
      <c r="Y174" s="71"/>
      <c r="Z174" s="71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73"/>
      <c r="U175" s="71"/>
      <c r="V175" s="71"/>
      <c r="W175" s="71"/>
      <c r="X175" s="71"/>
      <c r="Y175" s="71"/>
      <c r="Z175" s="71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73"/>
      <c r="U176" s="71"/>
      <c r="V176" s="71"/>
      <c r="W176" s="71"/>
      <c r="X176" s="71"/>
      <c r="Y176" s="71"/>
      <c r="Z176" s="71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73"/>
      <c r="U177" s="71"/>
      <c r="V177" s="71"/>
      <c r="W177" s="71"/>
      <c r="X177" s="71"/>
      <c r="Y177" s="71"/>
      <c r="Z177" s="71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73"/>
      <c r="U178" s="71"/>
      <c r="V178" s="71"/>
      <c r="W178" s="71"/>
      <c r="X178" s="71"/>
      <c r="Y178" s="71"/>
      <c r="Z178" s="71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73"/>
      <c r="U179" s="71"/>
      <c r="V179" s="71"/>
      <c r="W179" s="71"/>
      <c r="X179" s="71"/>
      <c r="Y179" s="71"/>
      <c r="Z179" s="71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73"/>
      <c r="U180" s="71"/>
      <c r="V180" s="71"/>
      <c r="W180" s="71"/>
      <c r="X180" s="71"/>
      <c r="Y180" s="71"/>
      <c r="Z180" s="71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73"/>
      <c r="U181" s="71"/>
      <c r="V181" s="71"/>
      <c r="W181" s="71"/>
      <c r="X181" s="71"/>
      <c r="Y181" s="71"/>
      <c r="Z181" s="71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73"/>
      <c r="U182" s="71"/>
      <c r="V182" s="71"/>
      <c r="W182" s="71"/>
      <c r="X182" s="71"/>
      <c r="Y182" s="71"/>
      <c r="Z182" s="71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73"/>
      <c r="U183" s="71"/>
      <c r="V183" s="71"/>
      <c r="W183" s="71"/>
      <c r="X183" s="71"/>
      <c r="Y183" s="71"/>
      <c r="Z183" s="71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73"/>
      <c r="U184" s="71"/>
      <c r="V184" s="71"/>
      <c r="W184" s="71"/>
      <c r="X184" s="71"/>
      <c r="Y184" s="71"/>
      <c r="Z184" s="71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73"/>
      <c r="U185" s="71"/>
      <c r="V185" s="71"/>
      <c r="W185" s="71"/>
      <c r="X185" s="71"/>
      <c r="Y185" s="71"/>
      <c r="Z185" s="71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73"/>
      <c r="U186" s="71"/>
      <c r="V186" s="71"/>
      <c r="W186" s="71"/>
      <c r="X186" s="71"/>
      <c r="Y186" s="71"/>
      <c r="Z186" s="71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73"/>
      <c r="U187" s="71"/>
      <c r="V187" s="71"/>
      <c r="W187" s="71"/>
      <c r="X187" s="71"/>
      <c r="Y187" s="71"/>
      <c r="Z187" s="71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73"/>
      <c r="U188" s="71"/>
      <c r="V188" s="71"/>
      <c r="W188" s="71"/>
      <c r="X188" s="71"/>
      <c r="Y188" s="71"/>
      <c r="Z188" s="71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73"/>
      <c r="U189" s="71"/>
      <c r="V189" s="71"/>
      <c r="W189" s="71"/>
      <c r="X189" s="71"/>
      <c r="Y189" s="71"/>
      <c r="Z189" s="71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73"/>
      <c r="U190" s="71"/>
      <c r="V190" s="71"/>
      <c r="W190" s="71"/>
      <c r="X190" s="71"/>
      <c r="Y190" s="71"/>
      <c r="Z190" s="71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73"/>
      <c r="U191" s="71"/>
      <c r="V191" s="71"/>
      <c r="W191" s="71"/>
      <c r="X191" s="71"/>
      <c r="Y191" s="71"/>
      <c r="Z191" s="71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73"/>
      <c r="U192" s="71"/>
      <c r="V192" s="71"/>
      <c r="W192" s="71"/>
      <c r="X192" s="71"/>
      <c r="Y192" s="71"/>
      <c r="Z192" s="71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73"/>
      <c r="U193" s="71"/>
      <c r="V193" s="71"/>
      <c r="W193" s="71"/>
      <c r="X193" s="71"/>
      <c r="Y193" s="71"/>
      <c r="Z193" s="71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73"/>
      <c r="U194" s="71"/>
      <c r="V194" s="71"/>
      <c r="W194" s="71"/>
      <c r="X194" s="71"/>
      <c r="Y194" s="71"/>
      <c r="Z194" s="71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73"/>
      <c r="U195" s="71"/>
      <c r="V195" s="71"/>
      <c r="W195" s="71"/>
      <c r="X195" s="71"/>
      <c r="Y195" s="71"/>
      <c r="Z195" s="71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73"/>
      <c r="U196" s="71"/>
      <c r="V196" s="71"/>
      <c r="W196" s="71"/>
      <c r="X196" s="71"/>
      <c r="Y196" s="71"/>
      <c r="Z196" s="71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73"/>
      <c r="U197" s="71"/>
      <c r="V197" s="71"/>
      <c r="W197" s="71"/>
      <c r="X197" s="71"/>
      <c r="Y197" s="71"/>
      <c r="Z197" s="71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73"/>
      <c r="U198" s="71"/>
      <c r="V198" s="71"/>
      <c r="W198" s="71"/>
      <c r="X198" s="71"/>
      <c r="Y198" s="71"/>
      <c r="Z198" s="71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73"/>
      <c r="U199" s="71"/>
      <c r="V199" s="71"/>
      <c r="W199" s="71"/>
      <c r="X199" s="71"/>
      <c r="Y199" s="71"/>
      <c r="Z199" s="71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73"/>
      <c r="U200" s="71"/>
      <c r="V200" s="71"/>
      <c r="W200" s="71"/>
      <c r="X200" s="71"/>
      <c r="Y200" s="71"/>
      <c r="Z200" s="71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73"/>
      <c r="U201" s="71"/>
      <c r="V201" s="71"/>
      <c r="W201" s="71"/>
      <c r="X201" s="71"/>
      <c r="Y201" s="71"/>
      <c r="Z201" s="71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73"/>
      <c r="U202" s="71"/>
      <c r="V202" s="71"/>
      <c r="W202" s="71"/>
      <c r="X202" s="71"/>
      <c r="Y202" s="71"/>
      <c r="Z202" s="71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73"/>
      <c r="U203" s="71"/>
      <c r="V203" s="71"/>
      <c r="W203" s="71"/>
      <c r="X203" s="71"/>
      <c r="Y203" s="71"/>
      <c r="Z203" s="71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73"/>
      <c r="U204" s="71"/>
      <c r="V204" s="71"/>
      <c r="W204" s="71"/>
      <c r="X204" s="71"/>
      <c r="Y204" s="71"/>
      <c r="Z204" s="71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73"/>
      <c r="U205" s="71"/>
      <c r="V205" s="71"/>
      <c r="W205" s="71"/>
      <c r="X205" s="71"/>
      <c r="Y205" s="71"/>
      <c r="Z205" s="71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73"/>
      <c r="U206" s="71"/>
      <c r="V206" s="71"/>
      <c r="W206" s="71"/>
      <c r="X206" s="71"/>
      <c r="Y206" s="71"/>
      <c r="Z206" s="71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73"/>
      <c r="U207" s="71"/>
      <c r="V207" s="71"/>
      <c r="W207" s="71"/>
      <c r="X207" s="71"/>
      <c r="Y207" s="71"/>
      <c r="Z207" s="71"/>
    </row>
    <row r="208" spans="1:26" ht="12.75" customHeight="1" x14ac:dyDescent="0.3">
      <c r="A208" s="72"/>
      <c r="B208" s="69"/>
      <c r="C208" s="69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73"/>
      <c r="U208" s="71"/>
      <c r="V208" s="71"/>
      <c r="W208" s="71"/>
      <c r="X208" s="71"/>
      <c r="Y208" s="71"/>
      <c r="Z208" s="71"/>
    </row>
    <row r="209" spans="1:26" ht="12.75" customHeight="1" x14ac:dyDescent="0.3">
      <c r="A209" s="72"/>
      <c r="B209" s="69"/>
      <c r="C209" s="69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73"/>
      <c r="U209" s="71"/>
      <c r="V209" s="71"/>
      <c r="W209" s="71"/>
      <c r="X209" s="71"/>
      <c r="Y209" s="71"/>
      <c r="Z209" s="71"/>
    </row>
    <row r="210" spans="1:26" ht="12.75" customHeight="1" x14ac:dyDescent="0.3">
      <c r="A210" s="72"/>
      <c r="B210" s="69"/>
      <c r="C210" s="69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73"/>
      <c r="U210" s="71"/>
      <c r="V210" s="71"/>
      <c r="W210" s="71"/>
      <c r="X210" s="71"/>
      <c r="Y210" s="71"/>
      <c r="Z210" s="71"/>
    </row>
    <row r="211" spans="1:26" ht="12.75" customHeight="1" x14ac:dyDescent="0.3">
      <c r="A211" s="72"/>
      <c r="B211" s="69"/>
      <c r="C211" s="69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73"/>
      <c r="U211" s="71"/>
      <c r="V211" s="71"/>
      <c r="W211" s="71"/>
      <c r="X211" s="71"/>
      <c r="Y211" s="71"/>
      <c r="Z211" s="71"/>
    </row>
    <row r="212" spans="1:26" ht="12.75" customHeight="1" x14ac:dyDescent="0.3">
      <c r="A212" s="72"/>
      <c r="B212" s="69"/>
      <c r="C212" s="69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73"/>
      <c r="U212" s="71"/>
      <c r="V212" s="71"/>
      <c r="W212" s="71"/>
      <c r="X212" s="71"/>
      <c r="Y212" s="71"/>
      <c r="Z212" s="71"/>
    </row>
    <row r="213" spans="1:26" ht="12.75" customHeight="1" x14ac:dyDescent="0.3">
      <c r="A213" s="72"/>
      <c r="B213" s="69"/>
      <c r="C213" s="69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73"/>
      <c r="U213" s="71"/>
      <c r="V213" s="71"/>
      <c r="W213" s="71"/>
      <c r="X213" s="71"/>
      <c r="Y213" s="71"/>
      <c r="Z213" s="71"/>
    </row>
    <row r="214" spans="1:26" ht="12.75" customHeight="1" x14ac:dyDescent="0.3">
      <c r="A214" s="72"/>
      <c r="B214" s="69"/>
      <c r="C214" s="69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73"/>
      <c r="U214" s="71"/>
      <c r="V214" s="71"/>
      <c r="W214" s="71"/>
      <c r="X214" s="71"/>
      <c r="Y214" s="71"/>
      <c r="Z214" s="71"/>
    </row>
    <row r="215" spans="1:26" ht="12.75" customHeight="1" x14ac:dyDescent="0.3">
      <c r="A215" s="72"/>
      <c r="B215" s="69"/>
      <c r="C215" s="69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73"/>
      <c r="U215" s="71"/>
      <c r="V215" s="71"/>
      <c r="W215" s="71"/>
      <c r="X215" s="71"/>
      <c r="Y215" s="71"/>
      <c r="Z215" s="71"/>
    </row>
    <row r="216" spans="1:26" ht="12.75" customHeight="1" x14ac:dyDescent="0.3">
      <c r="A216" s="72"/>
      <c r="B216" s="69"/>
      <c r="C216" s="69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73"/>
      <c r="U216" s="71"/>
      <c r="V216" s="71"/>
      <c r="W216" s="71"/>
      <c r="X216" s="71"/>
      <c r="Y216" s="71"/>
      <c r="Z216" s="71"/>
    </row>
    <row r="217" spans="1:26" ht="12.75" customHeight="1" x14ac:dyDescent="0.3">
      <c r="A217" s="72"/>
      <c r="B217" s="69"/>
      <c r="C217" s="69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73"/>
      <c r="U217" s="71"/>
      <c r="V217" s="71"/>
      <c r="W217" s="71"/>
      <c r="X217" s="71"/>
      <c r="Y217" s="71"/>
      <c r="Z217" s="71"/>
    </row>
    <row r="218" spans="1:26" ht="12.75" customHeight="1" x14ac:dyDescent="0.3">
      <c r="A218" s="72"/>
      <c r="B218" s="69"/>
      <c r="C218" s="69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73"/>
      <c r="U218" s="71"/>
      <c r="V218" s="71"/>
      <c r="W218" s="71"/>
      <c r="X218" s="71"/>
      <c r="Y218" s="71"/>
      <c r="Z218" s="71"/>
    </row>
    <row r="219" spans="1:26" ht="12.75" customHeight="1" x14ac:dyDescent="0.3">
      <c r="A219" s="72"/>
      <c r="B219" s="69"/>
      <c r="C219" s="69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73"/>
      <c r="U219" s="71"/>
      <c r="V219" s="71"/>
      <c r="W219" s="71"/>
      <c r="X219" s="71"/>
      <c r="Y219" s="71"/>
      <c r="Z219" s="71"/>
    </row>
    <row r="220" spans="1:26" ht="12.75" customHeight="1" x14ac:dyDescent="0.3">
      <c r="A220" s="72"/>
      <c r="B220" s="69"/>
      <c r="C220" s="69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73"/>
      <c r="U220" s="71"/>
      <c r="V220" s="71"/>
      <c r="W220" s="71"/>
      <c r="X220" s="71"/>
      <c r="Y220" s="71"/>
      <c r="Z220" s="71"/>
    </row>
    <row r="221" spans="1:26" ht="12.75" customHeight="1" x14ac:dyDescent="0.3">
      <c r="A221" s="72"/>
      <c r="B221" s="69"/>
      <c r="C221" s="69"/>
      <c r="D221" s="36"/>
      <c r="E221" s="122"/>
      <c r="F221" s="36"/>
      <c r="G221" s="36"/>
      <c r="H221" s="71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73"/>
      <c r="U221" s="71"/>
      <c r="V221" s="71"/>
      <c r="W221" s="71"/>
      <c r="X221" s="71"/>
      <c r="Y221" s="71"/>
      <c r="Z221" s="71"/>
    </row>
    <row r="222" spans="1:26" ht="12.75" customHeight="1" x14ac:dyDescent="0.3">
      <c r="A222" s="72"/>
      <c r="B222" s="69"/>
      <c r="C222" s="69"/>
      <c r="D222" s="36"/>
      <c r="E222" s="122"/>
      <c r="F222" s="36"/>
      <c r="G222" s="36"/>
      <c r="H222" s="71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73"/>
      <c r="U222" s="71"/>
      <c r="V222" s="71"/>
      <c r="W222" s="71"/>
      <c r="X222" s="71"/>
      <c r="Y222" s="71"/>
      <c r="Z222" s="71"/>
    </row>
    <row r="223" spans="1:26" ht="12.75" customHeight="1" x14ac:dyDescent="0.3">
      <c r="A223" s="72"/>
      <c r="B223" s="69"/>
      <c r="C223" s="69"/>
      <c r="D223" s="36"/>
      <c r="E223" s="122"/>
      <c r="F223" s="36"/>
      <c r="G223" s="36"/>
      <c r="H223" s="71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73"/>
      <c r="U223" s="71"/>
      <c r="V223" s="71"/>
      <c r="W223" s="71"/>
      <c r="X223" s="71"/>
      <c r="Y223" s="71"/>
      <c r="Z223" s="71"/>
    </row>
    <row r="224" spans="1:26" ht="12.75" customHeight="1" x14ac:dyDescent="0.3">
      <c r="A224" s="72"/>
      <c r="B224" s="69"/>
      <c r="C224" s="69"/>
      <c r="D224" s="36"/>
      <c r="E224" s="122"/>
      <c r="F224" s="36"/>
      <c r="G224" s="36"/>
      <c r="H224" s="71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73"/>
      <c r="U224" s="71"/>
      <c r="V224" s="71"/>
      <c r="W224" s="71"/>
      <c r="X224" s="71"/>
      <c r="Y224" s="71"/>
      <c r="Z224" s="71"/>
    </row>
    <row r="225" spans="1:26" ht="12.75" customHeight="1" x14ac:dyDescent="0.3">
      <c r="A225" s="72"/>
      <c r="B225" s="69"/>
      <c r="C225" s="69"/>
      <c r="D225" s="36"/>
      <c r="E225" s="122"/>
      <c r="F225" s="36"/>
      <c r="G225" s="36"/>
      <c r="H225" s="71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73"/>
      <c r="U225" s="71"/>
      <c r="V225" s="71"/>
      <c r="W225" s="71"/>
      <c r="X225" s="71"/>
      <c r="Y225" s="71"/>
      <c r="Z225" s="71"/>
    </row>
    <row r="226" spans="1:26" ht="12.75" customHeight="1" x14ac:dyDescent="0.3">
      <c r="A226" s="72"/>
      <c r="B226" s="69"/>
      <c r="C226" s="69"/>
      <c r="D226" s="36"/>
      <c r="E226" s="122"/>
      <c r="F226" s="36"/>
      <c r="G226" s="36"/>
      <c r="H226" s="71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73"/>
      <c r="U226" s="71"/>
      <c r="V226" s="71"/>
      <c r="W226" s="71"/>
      <c r="X226" s="71"/>
      <c r="Y226" s="71"/>
      <c r="Z226" s="71"/>
    </row>
    <row r="227" spans="1:26" ht="12.75" customHeight="1" x14ac:dyDescent="0.3">
      <c r="A227" s="72"/>
      <c r="B227" s="69"/>
      <c r="C227" s="69"/>
      <c r="D227" s="36"/>
      <c r="E227" s="122"/>
      <c r="F227" s="36"/>
      <c r="G227" s="36"/>
      <c r="H227" s="71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73"/>
      <c r="U227" s="71"/>
      <c r="V227" s="71"/>
      <c r="W227" s="71"/>
      <c r="X227" s="71"/>
      <c r="Y227" s="71"/>
      <c r="Z227" s="71"/>
    </row>
    <row r="228" spans="1:26" ht="12.75" customHeight="1" x14ac:dyDescent="0.3">
      <c r="A228" s="72"/>
      <c r="B228" s="69"/>
      <c r="C228" s="69"/>
      <c r="D228" s="36"/>
      <c r="E228" s="122"/>
      <c r="F228" s="36"/>
      <c r="G228" s="36"/>
      <c r="H228" s="71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73"/>
      <c r="U228" s="71"/>
      <c r="V228" s="71"/>
      <c r="W228" s="71"/>
      <c r="X228" s="71"/>
      <c r="Y228" s="71"/>
      <c r="Z228" s="71"/>
    </row>
    <row r="229" spans="1:26" ht="12.75" customHeight="1" x14ac:dyDescent="0.3">
      <c r="A229" s="72"/>
      <c r="B229" s="69"/>
      <c r="C229" s="69"/>
      <c r="D229" s="36"/>
      <c r="E229" s="122"/>
      <c r="F229" s="36"/>
      <c r="G229" s="36"/>
      <c r="H229" s="71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73"/>
      <c r="U229" s="71"/>
      <c r="V229" s="71"/>
      <c r="W229" s="71"/>
      <c r="X229" s="71"/>
      <c r="Y229" s="71"/>
      <c r="Z229" s="71"/>
    </row>
    <row r="230" spans="1:26" ht="12.75" customHeight="1" x14ac:dyDescent="0.3">
      <c r="A230" s="72"/>
      <c r="B230" s="69"/>
      <c r="C230" s="69"/>
      <c r="D230" s="36"/>
      <c r="E230" s="122"/>
      <c r="F230" s="36"/>
      <c r="G230" s="36"/>
      <c r="H230" s="71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73"/>
      <c r="U230" s="71"/>
      <c r="V230" s="71"/>
      <c r="W230" s="71"/>
      <c r="X230" s="71"/>
      <c r="Y230" s="71"/>
      <c r="Z230" s="71"/>
    </row>
    <row r="231" spans="1:26" ht="12.75" customHeight="1" x14ac:dyDescent="0.3">
      <c r="A231" s="72"/>
      <c r="B231" s="69"/>
      <c r="C231" s="69"/>
      <c r="D231" s="36"/>
      <c r="E231" s="122"/>
      <c r="F231" s="36"/>
      <c r="G231" s="36"/>
      <c r="H231" s="71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73"/>
      <c r="U231" s="71"/>
      <c r="V231" s="71"/>
      <c r="W231" s="71"/>
      <c r="X231" s="71"/>
      <c r="Y231" s="71"/>
      <c r="Z231" s="71"/>
    </row>
    <row r="232" spans="1:26" ht="12.75" customHeight="1" x14ac:dyDescent="0.3">
      <c r="A232" s="72"/>
      <c r="B232" s="69"/>
      <c r="C232" s="69"/>
      <c r="D232" s="36"/>
      <c r="E232" s="122"/>
      <c r="F232" s="36"/>
      <c r="G232" s="36"/>
      <c r="H232" s="71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73"/>
      <c r="U232" s="71"/>
      <c r="V232" s="71"/>
      <c r="W232" s="71"/>
      <c r="X232" s="71"/>
      <c r="Y232" s="71"/>
      <c r="Z232" s="71"/>
    </row>
    <row r="233" spans="1:26" ht="12.75" customHeight="1" x14ac:dyDescent="0.3">
      <c r="A233" s="72"/>
      <c r="B233" s="69"/>
      <c r="C233" s="69"/>
      <c r="D233" s="36"/>
      <c r="E233" s="122"/>
      <c r="F233" s="36"/>
      <c r="G233" s="36"/>
      <c r="H233" s="71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73"/>
      <c r="U233" s="71"/>
      <c r="V233" s="71"/>
      <c r="W233" s="71"/>
      <c r="X233" s="71"/>
      <c r="Y233" s="71"/>
      <c r="Z233" s="71"/>
    </row>
    <row r="234" spans="1:26" ht="12.75" customHeight="1" x14ac:dyDescent="0.3">
      <c r="A234" s="72"/>
      <c r="B234" s="69"/>
      <c r="C234" s="69"/>
      <c r="D234" s="36"/>
      <c r="E234" s="122"/>
      <c r="F234" s="36"/>
      <c r="G234" s="36"/>
      <c r="H234" s="71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73"/>
      <c r="U234" s="71"/>
      <c r="V234" s="71"/>
      <c r="W234" s="71"/>
      <c r="X234" s="71"/>
      <c r="Y234" s="71"/>
      <c r="Z234" s="71"/>
    </row>
    <row r="235" spans="1:26" ht="12.75" customHeight="1" x14ac:dyDescent="0.3">
      <c r="A235" s="72"/>
      <c r="B235" s="69"/>
      <c r="C235" s="69"/>
      <c r="D235" s="36"/>
      <c r="E235" s="122"/>
      <c r="F235" s="36"/>
      <c r="G235" s="36"/>
      <c r="H235" s="71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73"/>
      <c r="U235" s="71"/>
      <c r="V235" s="71"/>
      <c r="W235" s="71"/>
      <c r="X235" s="71"/>
      <c r="Y235" s="71"/>
      <c r="Z235" s="71"/>
    </row>
    <row r="236" spans="1:26" ht="12.75" customHeight="1" x14ac:dyDescent="0.3">
      <c r="A236" s="72"/>
      <c r="B236" s="69"/>
      <c r="C236" s="69"/>
      <c r="D236" s="36"/>
      <c r="E236" s="122"/>
      <c r="F236" s="36"/>
      <c r="G236" s="36"/>
      <c r="H236" s="71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73"/>
      <c r="U236" s="71"/>
      <c r="V236" s="71"/>
      <c r="W236" s="71"/>
      <c r="X236" s="71"/>
      <c r="Y236" s="71"/>
      <c r="Z236" s="71"/>
    </row>
    <row r="237" spans="1:26" ht="12.75" customHeight="1" x14ac:dyDescent="0.3">
      <c r="A237" s="72"/>
      <c r="B237" s="69"/>
      <c r="C237" s="69"/>
      <c r="D237" s="36"/>
      <c r="E237" s="122"/>
      <c r="F237" s="36"/>
      <c r="G237" s="36"/>
      <c r="H237" s="71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73"/>
      <c r="U237" s="71"/>
      <c r="V237" s="71"/>
      <c r="W237" s="71"/>
      <c r="X237" s="71"/>
      <c r="Y237" s="71"/>
      <c r="Z237" s="71"/>
    </row>
    <row r="238" spans="1:26" ht="12.75" customHeight="1" x14ac:dyDescent="0.3">
      <c r="A238" s="72"/>
      <c r="B238" s="69"/>
      <c r="C238" s="69"/>
      <c r="D238" s="36"/>
      <c r="E238" s="122"/>
      <c r="F238" s="36"/>
      <c r="G238" s="36"/>
      <c r="H238" s="71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73"/>
      <c r="U238" s="71"/>
      <c r="V238" s="71"/>
      <c r="W238" s="71"/>
      <c r="X238" s="71"/>
      <c r="Y238" s="71"/>
      <c r="Z238" s="71"/>
    </row>
    <row r="239" spans="1:26" ht="12.75" customHeight="1" x14ac:dyDescent="0.3">
      <c r="A239" s="72"/>
      <c r="B239" s="69"/>
      <c r="C239" s="69"/>
      <c r="D239" s="36"/>
      <c r="E239" s="122"/>
      <c r="F239" s="36"/>
      <c r="G239" s="36"/>
      <c r="H239" s="71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73"/>
      <c r="U239" s="71"/>
      <c r="V239" s="71"/>
      <c r="W239" s="71"/>
      <c r="X239" s="71"/>
      <c r="Y239" s="71"/>
      <c r="Z239" s="71"/>
    </row>
    <row r="240" spans="1:26" ht="12.75" customHeight="1" x14ac:dyDescent="0.3">
      <c r="A240" s="72"/>
      <c r="B240" s="69"/>
      <c r="C240" s="69"/>
      <c r="D240" s="36"/>
      <c r="E240" s="122"/>
      <c r="F240" s="36"/>
      <c r="G240" s="36"/>
      <c r="H240" s="71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73"/>
      <c r="U240" s="71"/>
      <c r="V240" s="71"/>
      <c r="W240" s="71"/>
      <c r="X240" s="71"/>
      <c r="Y240" s="71"/>
      <c r="Z240" s="71"/>
    </row>
    <row r="241" spans="1:26" ht="12.75" customHeight="1" x14ac:dyDescent="0.3">
      <c r="A241" s="72"/>
      <c r="B241" s="69"/>
      <c r="C241" s="69"/>
      <c r="D241" s="36"/>
      <c r="E241" s="122"/>
      <c r="F241" s="36"/>
      <c r="G241" s="36"/>
      <c r="H241" s="71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73"/>
      <c r="U241" s="71"/>
      <c r="V241" s="71"/>
      <c r="W241" s="71"/>
      <c r="X241" s="71"/>
      <c r="Y241" s="71"/>
      <c r="Z241" s="71"/>
    </row>
    <row r="242" spans="1:26" ht="12.75" customHeight="1" x14ac:dyDescent="0.3">
      <c r="A242" s="72"/>
      <c r="B242" s="69"/>
      <c r="C242" s="69"/>
      <c r="D242" s="36"/>
      <c r="E242" s="122"/>
      <c r="F242" s="36"/>
      <c r="G242" s="36"/>
      <c r="H242" s="71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73"/>
      <c r="U242" s="71"/>
      <c r="V242" s="71"/>
      <c r="W242" s="71"/>
      <c r="X242" s="71"/>
      <c r="Y242" s="71"/>
      <c r="Z242" s="71"/>
    </row>
    <row r="243" spans="1:26" ht="12.75" customHeight="1" x14ac:dyDescent="0.3">
      <c r="A243" s="72"/>
      <c r="B243" s="69"/>
      <c r="C243" s="69"/>
      <c r="D243" s="36"/>
      <c r="E243" s="122"/>
      <c r="F243" s="36"/>
      <c r="G243" s="36"/>
      <c r="H243" s="71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73"/>
      <c r="U243" s="71"/>
      <c r="V243" s="71"/>
      <c r="W243" s="71"/>
      <c r="X243" s="71"/>
      <c r="Y243" s="71"/>
      <c r="Z243" s="71"/>
    </row>
    <row r="244" spans="1:26" ht="12.75" customHeight="1" x14ac:dyDescent="0.3">
      <c r="A244" s="72"/>
      <c r="B244" s="69"/>
      <c r="C244" s="69"/>
      <c r="D244" s="36"/>
      <c r="E244" s="122"/>
      <c r="F244" s="36"/>
      <c r="G244" s="36"/>
      <c r="H244" s="71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73"/>
      <c r="U244" s="71"/>
      <c r="V244" s="71"/>
      <c r="W244" s="71"/>
      <c r="X244" s="71"/>
      <c r="Y244" s="71"/>
      <c r="Z244" s="71"/>
    </row>
    <row r="245" spans="1:26" ht="12.75" customHeight="1" x14ac:dyDescent="0.3">
      <c r="A245" s="72"/>
      <c r="B245" s="69"/>
      <c r="C245" s="69"/>
      <c r="D245" s="36"/>
      <c r="E245" s="122"/>
      <c r="F245" s="36"/>
      <c r="G245" s="36"/>
      <c r="H245" s="71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73"/>
      <c r="U245" s="71"/>
      <c r="V245" s="71"/>
      <c r="W245" s="71"/>
      <c r="X245" s="71"/>
      <c r="Y245" s="71"/>
      <c r="Z245" s="71"/>
    </row>
    <row r="246" spans="1:26" ht="12.75" customHeight="1" x14ac:dyDescent="0.3">
      <c r="A246" s="72"/>
      <c r="B246" s="69"/>
      <c r="C246" s="69"/>
      <c r="D246" s="36"/>
      <c r="E246" s="122"/>
      <c r="F246" s="36"/>
      <c r="G246" s="36"/>
      <c r="H246" s="71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73"/>
      <c r="U246" s="71"/>
      <c r="V246" s="71"/>
      <c r="W246" s="71"/>
      <c r="X246" s="71"/>
      <c r="Y246" s="71"/>
      <c r="Z246" s="71"/>
    </row>
    <row r="247" spans="1:26" ht="12.75" customHeight="1" x14ac:dyDescent="0.3">
      <c r="A247" s="72"/>
      <c r="B247" s="69"/>
      <c r="C247" s="69"/>
      <c r="D247" s="36"/>
      <c r="E247" s="122"/>
      <c r="F247" s="36"/>
      <c r="G247" s="36"/>
      <c r="H247" s="71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73"/>
      <c r="U247" s="71"/>
      <c r="V247" s="71"/>
      <c r="W247" s="71"/>
      <c r="X247" s="71"/>
      <c r="Y247" s="71"/>
      <c r="Z247" s="71"/>
    </row>
    <row r="248" spans="1:26" ht="12.75" customHeight="1" x14ac:dyDescent="0.3">
      <c r="A248" s="72"/>
      <c r="B248" s="69"/>
      <c r="C248" s="69"/>
      <c r="D248" s="36"/>
      <c r="E248" s="122"/>
      <c r="F248" s="36"/>
      <c r="G248" s="36"/>
      <c r="H248" s="71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73"/>
      <c r="U248" s="71"/>
      <c r="V248" s="71"/>
      <c r="W248" s="71"/>
      <c r="X248" s="71"/>
      <c r="Y248" s="71"/>
      <c r="Z248" s="71"/>
    </row>
    <row r="249" spans="1:26" ht="12.75" customHeight="1" x14ac:dyDescent="0.3">
      <c r="A249" s="72"/>
      <c r="B249" s="69"/>
      <c r="C249" s="69"/>
      <c r="D249" s="36"/>
      <c r="E249" s="122"/>
      <c r="F249" s="36"/>
      <c r="G249" s="36"/>
      <c r="H249" s="71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73"/>
      <c r="U249" s="71"/>
      <c r="V249" s="71"/>
      <c r="W249" s="71"/>
      <c r="X249" s="71"/>
      <c r="Y249" s="71"/>
      <c r="Z249" s="71"/>
    </row>
    <row r="250" spans="1:26" ht="12.75" customHeight="1" x14ac:dyDescent="0.3">
      <c r="A250" s="72"/>
      <c r="B250" s="69"/>
      <c r="C250" s="69"/>
      <c r="D250" s="36"/>
      <c r="E250" s="122"/>
      <c r="F250" s="36"/>
      <c r="G250" s="36"/>
      <c r="H250" s="71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73"/>
      <c r="U250" s="71"/>
      <c r="V250" s="71"/>
      <c r="W250" s="71"/>
      <c r="X250" s="71"/>
      <c r="Y250" s="71"/>
      <c r="Z250" s="71"/>
    </row>
    <row r="251" spans="1:26" ht="12.75" customHeight="1" x14ac:dyDescent="0.3">
      <c r="A251" s="72"/>
      <c r="B251" s="69"/>
      <c r="C251" s="69"/>
      <c r="D251" s="36"/>
      <c r="E251" s="122"/>
      <c r="F251" s="36"/>
      <c r="G251" s="3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73"/>
      <c r="U251" s="71"/>
      <c r="V251" s="71"/>
      <c r="W251" s="71"/>
      <c r="X251" s="71"/>
      <c r="Y251" s="71"/>
      <c r="Z251" s="71"/>
    </row>
    <row r="252" spans="1:26" ht="12.75" customHeight="1" x14ac:dyDescent="0.3">
      <c r="A252" s="72"/>
      <c r="B252" s="69"/>
      <c r="C252" s="69"/>
      <c r="D252" s="36"/>
      <c r="E252" s="122"/>
      <c r="F252" s="36"/>
      <c r="G252" s="36"/>
      <c r="H252" s="71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73"/>
      <c r="U252" s="71"/>
      <c r="V252" s="71"/>
      <c r="W252" s="71"/>
      <c r="X252" s="71"/>
      <c r="Y252" s="71"/>
      <c r="Z252" s="71"/>
    </row>
    <row r="253" spans="1:26" ht="12.75" customHeight="1" x14ac:dyDescent="0.3">
      <c r="A253" s="72"/>
      <c r="B253" s="69"/>
      <c r="C253" s="69"/>
      <c r="D253" s="36"/>
      <c r="E253" s="122"/>
      <c r="F253" s="36"/>
      <c r="G253" s="36"/>
      <c r="H253" s="71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73"/>
      <c r="U253" s="71"/>
      <c r="V253" s="71"/>
      <c r="W253" s="71"/>
      <c r="X253" s="71"/>
      <c r="Y253" s="71"/>
      <c r="Z253" s="71"/>
    </row>
    <row r="254" spans="1:26" ht="12.75" customHeight="1" x14ac:dyDescent="0.2">
      <c r="A254" s="36"/>
      <c r="B254" s="63"/>
      <c r="C254" s="63"/>
      <c r="D254" s="36"/>
      <c r="E254" s="122"/>
      <c r="F254" s="36"/>
      <c r="G254" s="36"/>
      <c r="H254" s="71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73"/>
      <c r="U254" s="71"/>
      <c r="V254" s="71"/>
      <c r="W254" s="71"/>
      <c r="X254" s="71"/>
      <c r="Y254" s="71"/>
      <c r="Z254" s="71"/>
    </row>
    <row r="255" spans="1:26" ht="12.75" customHeight="1" x14ac:dyDescent="0.2">
      <c r="A255" s="36"/>
      <c r="B255" s="63"/>
      <c r="C255" s="63"/>
      <c r="D255" s="36"/>
      <c r="E255" s="122"/>
      <c r="F255" s="36"/>
      <c r="G255" s="36"/>
      <c r="H255" s="71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73"/>
      <c r="U255" s="71"/>
      <c r="V255" s="71"/>
      <c r="W255" s="71"/>
      <c r="X255" s="71"/>
      <c r="Y255" s="71"/>
      <c r="Z255" s="71"/>
    </row>
    <row r="256" spans="1:26" ht="12.75" customHeight="1" x14ac:dyDescent="0.2">
      <c r="A256" s="36"/>
      <c r="B256" s="63"/>
      <c r="C256" s="63"/>
      <c r="D256" s="36"/>
      <c r="E256" s="122"/>
      <c r="F256" s="36"/>
      <c r="G256" s="36"/>
      <c r="H256" s="71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73"/>
      <c r="U256" s="71"/>
      <c r="V256" s="71"/>
      <c r="W256" s="71"/>
      <c r="X256" s="71"/>
      <c r="Y256" s="71"/>
      <c r="Z256" s="71"/>
    </row>
    <row r="257" spans="1:26" ht="12.75" customHeight="1" x14ac:dyDescent="0.2">
      <c r="A257" s="36"/>
      <c r="B257" s="63"/>
      <c r="C257" s="63"/>
      <c r="D257" s="36"/>
      <c r="E257" s="122"/>
      <c r="F257" s="36"/>
      <c r="G257" s="36"/>
      <c r="H257" s="71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73"/>
      <c r="U257" s="71"/>
      <c r="V257" s="71"/>
      <c r="W257" s="71"/>
      <c r="X257" s="71"/>
      <c r="Y257" s="71"/>
      <c r="Z257" s="71"/>
    </row>
    <row r="258" spans="1:26" ht="12.75" customHeight="1" x14ac:dyDescent="0.2">
      <c r="A258" s="36"/>
      <c r="B258" s="63"/>
      <c r="C258" s="63"/>
      <c r="D258" s="36"/>
      <c r="E258" s="122"/>
      <c r="F258" s="36"/>
      <c r="G258" s="36"/>
      <c r="H258" s="71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73"/>
      <c r="U258" s="71"/>
      <c r="V258" s="71"/>
      <c r="W258" s="71"/>
      <c r="X258" s="71"/>
      <c r="Y258" s="71"/>
      <c r="Z258" s="71"/>
    </row>
    <row r="259" spans="1:26" ht="12.75" customHeight="1" x14ac:dyDescent="0.2">
      <c r="A259" s="36"/>
      <c r="B259" s="63"/>
      <c r="C259" s="63"/>
      <c r="D259" s="36"/>
      <c r="E259" s="122"/>
      <c r="F259" s="36"/>
      <c r="G259" s="36"/>
      <c r="H259" s="71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73"/>
      <c r="U259" s="71"/>
      <c r="V259" s="71"/>
      <c r="W259" s="71"/>
      <c r="X259" s="71"/>
      <c r="Y259" s="71"/>
      <c r="Z259" s="71"/>
    </row>
    <row r="260" spans="1:26" ht="12.75" customHeight="1" x14ac:dyDescent="0.2">
      <c r="A260" s="36"/>
      <c r="B260" s="63"/>
      <c r="C260" s="63"/>
      <c r="D260" s="36"/>
      <c r="E260" s="122"/>
      <c r="F260" s="36"/>
      <c r="G260" s="36"/>
      <c r="H260" s="71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73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73"/>
      <c r="U356" s="36"/>
      <c r="V356" s="36"/>
      <c r="W356" s="36"/>
      <c r="X356" s="36"/>
      <c r="Y356" s="36"/>
      <c r="Z356" s="36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73"/>
      <c r="U357" s="36"/>
      <c r="V357" s="36"/>
      <c r="W357" s="36"/>
      <c r="X357" s="36"/>
      <c r="Y357" s="36"/>
      <c r="Z357" s="36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73"/>
      <c r="U358" s="36"/>
      <c r="V358" s="36"/>
      <c r="W358" s="36"/>
      <c r="X358" s="36"/>
      <c r="Y358" s="36"/>
      <c r="Z358" s="36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73"/>
      <c r="U359" s="36"/>
      <c r="V359" s="36"/>
      <c r="W359" s="36"/>
      <c r="X359" s="36"/>
      <c r="Y359" s="36"/>
      <c r="Z359" s="36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73"/>
      <c r="U360" s="36"/>
      <c r="V360" s="36"/>
      <c r="W360" s="36"/>
      <c r="X360" s="36"/>
      <c r="Y360" s="36"/>
      <c r="Z360" s="36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73"/>
      <c r="U361" s="36"/>
      <c r="V361" s="36"/>
      <c r="W361" s="36"/>
      <c r="X361" s="36"/>
      <c r="Y361" s="36"/>
      <c r="Z361" s="36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73"/>
      <c r="U362" s="36"/>
      <c r="V362" s="36"/>
      <c r="W362" s="36"/>
      <c r="X362" s="36"/>
      <c r="Y362" s="36"/>
      <c r="Z362" s="36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73"/>
      <c r="U363" s="36"/>
      <c r="V363" s="36"/>
      <c r="W363" s="36"/>
      <c r="X363" s="36"/>
      <c r="Y363" s="36"/>
      <c r="Z363" s="36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73"/>
      <c r="U364" s="36"/>
      <c r="V364" s="36"/>
      <c r="W364" s="36"/>
      <c r="X364" s="36"/>
      <c r="Y364" s="36"/>
      <c r="Z364" s="36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73"/>
      <c r="U365" s="36"/>
      <c r="V365" s="36"/>
      <c r="W365" s="36"/>
      <c r="X365" s="36"/>
      <c r="Y365" s="36"/>
      <c r="Z365" s="36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73"/>
      <c r="U366" s="36"/>
      <c r="V366" s="36"/>
      <c r="W366" s="36"/>
      <c r="X366" s="36"/>
      <c r="Y366" s="36"/>
      <c r="Z366" s="36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73"/>
      <c r="U367" s="36"/>
      <c r="V367" s="36"/>
      <c r="W367" s="36"/>
      <c r="X367" s="36"/>
      <c r="Y367" s="36"/>
      <c r="Z367" s="36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73"/>
      <c r="U368" s="36"/>
      <c r="V368" s="36"/>
      <c r="W368" s="36"/>
      <c r="X368" s="36"/>
      <c r="Y368" s="36"/>
      <c r="Z368" s="36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73"/>
      <c r="U369" s="36"/>
      <c r="V369" s="36"/>
      <c r="W369" s="36"/>
      <c r="X369" s="36"/>
      <c r="Y369" s="36"/>
      <c r="Z369" s="36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73"/>
      <c r="U370" s="36"/>
      <c r="V370" s="36"/>
      <c r="W370" s="36"/>
      <c r="X370" s="36"/>
      <c r="Y370" s="36"/>
      <c r="Z370" s="36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73"/>
      <c r="U371" s="36"/>
      <c r="V371" s="36"/>
      <c r="W371" s="36"/>
      <c r="X371" s="36"/>
      <c r="Y371" s="36"/>
      <c r="Z371" s="36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73"/>
      <c r="U372" s="36"/>
      <c r="V372" s="36"/>
      <c r="W372" s="36"/>
      <c r="X372" s="36"/>
      <c r="Y372" s="36"/>
      <c r="Z372" s="36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73"/>
      <c r="U373" s="36"/>
      <c r="V373" s="36"/>
      <c r="W373" s="36"/>
      <c r="X373" s="36"/>
      <c r="Y373" s="36"/>
      <c r="Z373" s="36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73"/>
      <c r="U374" s="36"/>
      <c r="V374" s="36"/>
      <c r="W374" s="36"/>
      <c r="X374" s="36"/>
      <c r="Y374" s="36"/>
      <c r="Z374" s="36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73"/>
      <c r="U375" s="36"/>
      <c r="V375" s="36"/>
      <c r="W375" s="36"/>
      <c r="X375" s="36"/>
      <c r="Y375" s="36"/>
      <c r="Z375" s="36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73"/>
      <c r="U376" s="36"/>
      <c r="V376" s="36"/>
      <c r="W376" s="36"/>
      <c r="X376" s="36"/>
      <c r="Y376" s="36"/>
      <c r="Z376" s="36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73"/>
      <c r="U377" s="36"/>
      <c r="V377" s="36"/>
      <c r="W377" s="36"/>
      <c r="X377" s="36"/>
      <c r="Y377" s="36"/>
      <c r="Z377" s="36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73"/>
      <c r="U378" s="36"/>
      <c r="V378" s="36"/>
      <c r="W378" s="36"/>
      <c r="X378" s="36"/>
      <c r="Y378" s="36"/>
      <c r="Z378" s="36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73"/>
      <c r="U379" s="36"/>
      <c r="V379" s="36"/>
      <c r="W379" s="36"/>
      <c r="X379" s="36"/>
      <c r="Y379" s="36"/>
      <c r="Z379" s="36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73"/>
      <c r="U380" s="36"/>
      <c r="V380" s="36"/>
      <c r="W380" s="36"/>
      <c r="X380" s="36"/>
      <c r="Y380" s="36"/>
      <c r="Z380" s="36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73"/>
      <c r="U381" s="36"/>
      <c r="V381" s="36"/>
      <c r="W381" s="36"/>
      <c r="X381" s="36"/>
      <c r="Y381" s="36"/>
      <c r="Z381" s="36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73"/>
      <c r="U382" s="36"/>
      <c r="V382" s="36"/>
      <c r="W382" s="36"/>
      <c r="X382" s="36"/>
      <c r="Y382" s="36"/>
      <c r="Z382" s="36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73"/>
      <c r="U383" s="36"/>
      <c r="V383" s="36"/>
      <c r="W383" s="36"/>
      <c r="X383" s="36"/>
      <c r="Y383" s="36"/>
      <c r="Z383" s="36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73"/>
      <c r="U384" s="36"/>
      <c r="V384" s="36"/>
      <c r="W384" s="36"/>
      <c r="X384" s="36"/>
      <c r="Y384" s="36"/>
      <c r="Z384" s="36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73"/>
      <c r="U385" s="36"/>
      <c r="V385" s="36"/>
      <c r="W385" s="36"/>
      <c r="X385" s="36"/>
      <c r="Y385" s="36"/>
      <c r="Z385" s="36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73"/>
      <c r="U386" s="36"/>
      <c r="V386" s="36"/>
      <c r="W386" s="36"/>
      <c r="X386" s="36"/>
      <c r="Y386" s="36"/>
      <c r="Z386" s="36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73"/>
      <c r="U387" s="36"/>
      <c r="V387" s="36"/>
      <c r="W387" s="36"/>
      <c r="X387" s="36"/>
      <c r="Y387" s="36"/>
      <c r="Z387" s="36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73"/>
      <c r="U388" s="36"/>
      <c r="V388" s="36"/>
      <c r="W388" s="36"/>
      <c r="X388" s="36"/>
      <c r="Y388" s="36"/>
      <c r="Z388" s="36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73"/>
      <c r="U389" s="36"/>
      <c r="V389" s="36"/>
      <c r="W389" s="36"/>
      <c r="X389" s="36"/>
      <c r="Y389" s="36"/>
      <c r="Z389" s="36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73"/>
      <c r="U390" s="36"/>
      <c r="V390" s="36"/>
      <c r="W390" s="36"/>
      <c r="X390" s="36"/>
      <c r="Y390" s="36"/>
      <c r="Z390" s="36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73"/>
      <c r="U391" s="36"/>
      <c r="V391" s="36"/>
      <c r="W391" s="36"/>
      <c r="X391" s="36"/>
      <c r="Y391" s="36"/>
      <c r="Z391" s="36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73"/>
      <c r="U392" s="36"/>
      <c r="V392" s="36"/>
      <c r="W392" s="36"/>
      <c r="X392" s="36"/>
      <c r="Y392" s="36"/>
      <c r="Z392" s="36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73"/>
      <c r="U393" s="36"/>
      <c r="V393" s="36"/>
      <c r="W393" s="36"/>
      <c r="X393" s="36"/>
      <c r="Y393" s="36"/>
      <c r="Z393" s="36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73"/>
      <c r="U394" s="36"/>
      <c r="V394" s="36"/>
      <c r="W394" s="36"/>
      <c r="X394" s="36"/>
      <c r="Y394" s="36"/>
      <c r="Z394" s="36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73"/>
      <c r="U395" s="36"/>
      <c r="V395" s="36"/>
      <c r="W395" s="36"/>
      <c r="X395" s="36"/>
      <c r="Y395" s="36"/>
      <c r="Z395" s="36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73"/>
      <c r="U396" s="36"/>
      <c r="V396" s="36"/>
      <c r="W396" s="36"/>
      <c r="X396" s="36"/>
      <c r="Y396" s="36"/>
      <c r="Z396" s="36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73"/>
      <c r="U397" s="36"/>
      <c r="V397" s="36"/>
      <c r="W397" s="36"/>
      <c r="X397" s="36"/>
      <c r="Y397" s="36"/>
      <c r="Z397" s="36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73"/>
      <c r="U398" s="36"/>
      <c r="V398" s="36"/>
      <c r="W398" s="36"/>
      <c r="X398" s="36"/>
      <c r="Y398" s="36"/>
      <c r="Z398" s="36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73"/>
      <c r="U399" s="36"/>
      <c r="V399" s="36"/>
      <c r="W399" s="36"/>
      <c r="X399" s="36"/>
      <c r="Y399" s="36"/>
      <c r="Z399" s="36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73"/>
      <c r="U400" s="36"/>
      <c r="V400" s="36"/>
      <c r="W400" s="36"/>
      <c r="X400" s="36"/>
      <c r="Y400" s="36"/>
      <c r="Z400" s="36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73"/>
      <c r="U401" s="36"/>
      <c r="V401" s="36"/>
      <c r="W401" s="36"/>
      <c r="X401" s="36"/>
      <c r="Y401" s="36"/>
      <c r="Z401" s="36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73"/>
      <c r="U402" s="36"/>
      <c r="V402" s="36"/>
      <c r="W402" s="36"/>
      <c r="X402" s="36"/>
      <c r="Y402" s="36"/>
      <c r="Z402" s="36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73"/>
      <c r="U403" s="36"/>
      <c r="V403" s="36"/>
      <c r="W403" s="36"/>
      <c r="X403" s="36"/>
      <c r="Y403" s="36"/>
      <c r="Z403" s="36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73"/>
      <c r="U404" s="36"/>
      <c r="V404" s="36"/>
      <c r="W404" s="36"/>
      <c r="X404" s="36"/>
      <c r="Y404" s="36"/>
      <c r="Z404" s="36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73"/>
      <c r="U405" s="36"/>
      <c r="V405" s="36"/>
      <c r="W405" s="36"/>
      <c r="X405" s="36"/>
      <c r="Y405" s="36"/>
      <c r="Z405" s="36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73"/>
      <c r="U406" s="36"/>
      <c r="V406" s="36"/>
      <c r="W406" s="36"/>
      <c r="X406" s="36"/>
      <c r="Y406" s="36"/>
      <c r="Z406" s="36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73"/>
      <c r="U407" s="36"/>
      <c r="V407" s="36"/>
      <c r="W407" s="36"/>
      <c r="X407" s="36"/>
      <c r="Y407" s="36"/>
      <c r="Z407" s="36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73"/>
      <c r="U408" s="36"/>
      <c r="V408" s="36"/>
      <c r="W408" s="36"/>
      <c r="X408" s="36"/>
      <c r="Y408" s="36"/>
      <c r="Z408" s="36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73"/>
      <c r="U409" s="36"/>
      <c r="V409" s="36"/>
      <c r="W409" s="36"/>
      <c r="X409" s="36"/>
      <c r="Y409" s="36"/>
      <c r="Z409" s="36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73"/>
      <c r="U410" s="36"/>
      <c r="V410" s="36"/>
      <c r="W410" s="36"/>
      <c r="X410" s="36"/>
      <c r="Y410" s="36"/>
      <c r="Z410" s="36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73"/>
      <c r="U411" s="36"/>
      <c r="V411" s="36"/>
      <c r="W411" s="36"/>
      <c r="X411" s="36"/>
      <c r="Y411" s="36"/>
      <c r="Z411" s="36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73"/>
      <c r="U412" s="36"/>
      <c r="V412" s="36"/>
      <c r="W412" s="36"/>
      <c r="X412" s="36"/>
      <c r="Y412" s="36"/>
      <c r="Z412" s="36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73"/>
      <c r="U413" s="36"/>
      <c r="V413" s="36"/>
      <c r="W413" s="36"/>
      <c r="X413" s="36"/>
      <c r="Y413" s="36"/>
      <c r="Z413" s="36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73"/>
      <c r="U414" s="36"/>
      <c r="V414" s="36"/>
      <c r="W414" s="36"/>
      <c r="X414" s="36"/>
      <c r="Y414" s="36"/>
      <c r="Z414" s="36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73"/>
      <c r="U415" s="36"/>
      <c r="V415" s="36"/>
      <c r="W415" s="36"/>
      <c r="X415" s="36"/>
      <c r="Y415" s="36"/>
      <c r="Z415" s="36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73"/>
      <c r="U416" s="36"/>
      <c r="V416" s="36"/>
      <c r="W416" s="36"/>
      <c r="X416" s="36"/>
      <c r="Y416" s="36"/>
      <c r="Z416" s="36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73"/>
      <c r="U417" s="36"/>
      <c r="V417" s="36"/>
      <c r="W417" s="36"/>
      <c r="X417" s="36"/>
      <c r="Y417" s="36"/>
      <c r="Z417" s="36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73"/>
      <c r="U418" s="36"/>
      <c r="V418" s="36"/>
      <c r="W418" s="36"/>
      <c r="X418" s="36"/>
      <c r="Y418" s="36"/>
      <c r="Z418" s="36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73"/>
      <c r="U419" s="36"/>
      <c r="V419" s="36"/>
      <c r="W419" s="36"/>
      <c r="X419" s="36"/>
      <c r="Y419" s="36"/>
      <c r="Z419" s="36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73"/>
      <c r="U420" s="36"/>
      <c r="V420" s="36"/>
      <c r="W420" s="36"/>
      <c r="X420" s="36"/>
      <c r="Y420" s="36"/>
      <c r="Z420" s="36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73"/>
      <c r="U421" s="36"/>
      <c r="V421" s="36"/>
      <c r="W421" s="36"/>
      <c r="X421" s="36"/>
      <c r="Y421" s="36"/>
      <c r="Z421" s="36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73"/>
      <c r="U422" s="36"/>
      <c r="V422" s="36"/>
      <c r="W422" s="36"/>
      <c r="X422" s="36"/>
      <c r="Y422" s="36"/>
      <c r="Z422" s="36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73"/>
      <c r="U423" s="36"/>
      <c r="V423" s="36"/>
      <c r="W423" s="36"/>
      <c r="X423" s="36"/>
      <c r="Y423" s="36"/>
      <c r="Z423" s="36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73"/>
      <c r="U424" s="36"/>
      <c r="V424" s="36"/>
      <c r="W424" s="36"/>
      <c r="X424" s="36"/>
      <c r="Y424" s="36"/>
      <c r="Z424" s="36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73"/>
      <c r="U425" s="36"/>
      <c r="V425" s="36"/>
      <c r="W425" s="36"/>
      <c r="X425" s="36"/>
      <c r="Y425" s="36"/>
      <c r="Z425" s="36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73"/>
      <c r="U426" s="36"/>
      <c r="V426" s="36"/>
      <c r="W426" s="36"/>
      <c r="X426" s="36"/>
      <c r="Y426" s="36"/>
      <c r="Z426" s="36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73"/>
      <c r="U427" s="36"/>
      <c r="V427" s="36"/>
      <c r="W427" s="36"/>
      <c r="X427" s="36"/>
      <c r="Y427" s="36"/>
      <c r="Z427" s="36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73"/>
      <c r="U428" s="36"/>
      <c r="V428" s="36"/>
      <c r="W428" s="36"/>
      <c r="X428" s="36"/>
      <c r="Y428" s="36"/>
      <c r="Z428" s="36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73"/>
      <c r="U429" s="36"/>
      <c r="V429" s="36"/>
      <c r="W429" s="36"/>
      <c r="X429" s="36"/>
      <c r="Y429" s="36"/>
      <c r="Z429" s="36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73"/>
      <c r="U430" s="36"/>
      <c r="V430" s="36"/>
      <c r="W430" s="36"/>
      <c r="X430" s="36"/>
      <c r="Y430" s="36"/>
      <c r="Z430" s="36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73"/>
      <c r="U431" s="36"/>
      <c r="V431" s="36"/>
      <c r="W431" s="36"/>
      <c r="X431" s="36"/>
      <c r="Y431" s="36"/>
      <c r="Z431" s="36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73"/>
      <c r="U432" s="36"/>
      <c r="V432" s="36"/>
      <c r="W432" s="36"/>
      <c r="X432" s="36"/>
      <c r="Y432" s="36"/>
      <c r="Z432" s="36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73"/>
      <c r="U433" s="36"/>
      <c r="V433" s="36"/>
      <c r="W433" s="36"/>
      <c r="X433" s="36"/>
      <c r="Y433" s="36"/>
      <c r="Z433" s="36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73"/>
      <c r="U434" s="36"/>
      <c r="V434" s="36"/>
      <c r="W434" s="36"/>
      <c r="X434" s="36"/>
      <c r="Y434" s="36"/>
      <c r="Z434" s="36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73"/>
      <c r="U435" s="36"/>
      <c r="V435" s="36"/>
      <c r="W435" s="36"/>
      <c r="X435" s="36"/>
      <c r="Y435" s="36"/>
      <c r="Z435" s="36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73"/>
      <c r="U436" s="36"/>
      <c r="V436" s="36"/>
      <c r="W436" s="36"/>
      <c r="X436" s="36"/>
      <c r="Y436" s="36"/>
      <c r="Z436" s="36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73"/>
      <c r="U437" s="36"/>
      <c r="V437" s="36"/>
      <c r="W437" s="36"/>
      <c r="X437" s="36"/>
      <c r="Y437" s="36"/>
      <c r="Z437" s="36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73"/>
      <c r="U438" s="36"/>
      <c r="V438" s="36"/>
      <c r="W438" s="36"/>
      <c r="X438" s="36"/>
      <c r="Y438" s="36"/>
      <c r="Z438" s="36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73"/>
      <c r="U439" s="36"/>
      <c r="V439" s="36"/>
      <c r="W439" s="36"/>
      <c r="X439" s="36"/>
      <c r="Y439" s="36"/>
      <c r="Z439" s="36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73"/>
      <c r="U440" s="36"/>
      <c r="V440" s="36"/>
      <c r="W440" s="36"/>
      <c r="X440" s="36"/>
      <c r="Y440" s="36"/>
      <c r="Z440" s="36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73"/>
      <c r="U441" s="36"/>
      <c r="V441" s="36"/>
      <c r="W441" s="36"/>
      <c r="X441" s="36"/>
      <c r="Y441" s="36"/>
      <c r="Z441" s="36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73"/>
      <c r="U442" s="36"/>
      <c r="V442" s="36"/>
      <c r="W442" s="36"/>
      <c r="X442" s="36"/>
      <c r="Y442" s="36"/>
      <c r="Z442" s="36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73"/>
      <c r="U443" s="36"/>
      <c r="V443" s="36"/>
      <c r="W443" s="36"/>
      <c r="X443" s="36"/>
      <c r="Y443" s="36"/>
      <c r="Z443" s="36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73"/>
      <c r="U444" s="36"/>
      <c r="V444" s="36"/>
      <c r="W444" s="36"/>
      <c r="X444" s="36"/>
      <c r="Y444" s="36"/>
      <c r="Z444" s="36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73"/>
      <c r="U445" s="36"/>
      <c r="V445" s="36"/>
      <c r="W445" s="36"/>
      <c r="X445" s="36"/>
      <c r="Y445" s="36"/>
      <c r="Z445" s="36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73"/>
      <c r="U446" s="36"/>
      <c r="V446" s="36"/>
      <c r="W446" s="36"/>
      <c r="X446" s="36"/>
      <c r="Y446" s="36"/>
      <c r="Z446" s="36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73"/>
      <c r="U447" s="36"/>
      <c r="V447" s="36"/>
      <c r="W447" s="36"/>
      <c r="X447" s="36"/>
      <c r="Y447" s="36"/>
      <c r="Z447" s="36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73"/>
      <c r="U448" s="36"/>
      <c r="V448" s="36"/>
      <c r="W448" s="36"/>
      <c r="X448" s="36"/>
      <c r="Y448" s="36"/>
      <c r="Z448" s="36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73"/>
      <c r="U449" s="36"/>
      <c r="V449" s="36"/>
      <c r="W449" s="36"/>
      <c r="X449" s="36"/>
      <c r="Y449" s="36"/>
      <c r="Z449" s="36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73"/>
      <c r="U450" s="36"/>
      <c r="V450" s="36"/>
      <c r="W450" s="36"/>
      <c r="X450" s="36"/>
      <c r="Y450" s="36"/>
      <c r="Z450" s="36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73"/>
      <c r="U451" s="36"/>
      <c r="V451" s="36"/>
      <c r="W451" s="36"/>
      <c r="X451" s="36"/>
      <c r="Y451" s="36"/>
      <c r="Z451" s="36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73"/>
      <c r="U452" s="36"/>
      <c r="V452" s="36"/>
      <c r="W452" s="36"/>
      <c r="X452" s="36"/>
      <c r="Y452" s="36"/>
      <c r="Z452" s="36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73"/>
      <c r="U453" s="36"/>
      <c r="V453" s="36"/>
      <c r="W453" s="36"/>
      <c r="X453" s="36"/>
      <c r="Y453" s="36"/>
      <c r="Z453" s="36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73"/>
      <c r="U454" s="36"/>
      <c r="V454" s="36"/>
      <c r="W454" s="36"/>
      <c r="X454" s="36"/>
      <c r="Y454" s="36"/>
      <c r="Z454" s="36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73"/>
      <c r="U455" s="36"/>
      <c r="V455" s="36"/>
      <c r="W455" s="36"/>
      <c r="X455" s="36"/>
      <c r="Y455" s="36"/>
      <c r="Z455" s="36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73"/>
      <c r="U456" s="36"/>
      <c r="V456" s="36"/>
      <c r="W456" s="36"/>
      <c r="X456" s="36"/>
      <c r="Y456" s="36"/>
      <c r="Z456" s="36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73"/>
      <c r="U457" s="36"/>
      <c r="V457" s="36"/>
      <c r="W457" s="36"/>
      <c r="X457" s="36"/>
      <c r="Y457" s="36"/>
      <c r="Z457" s="36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73"/>
      <c r="U458" s="36"/>
      <c r="V458" s="36"/>
      <c r="W458" s="36"/>
      <c r="X458" s="36"/>
      <c r="Y458" s="36"/>
      <c r="Z458" s="36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73"/>
      <c r="U459" s="36"/>
      <c r="V459" s="36"/>
      <c r="W459" s="36"/>
      <c r="X459" s="36"/>
      <c r="Y459" s="36"/>
      <c r="Z459" s="36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73"/>
      <c r="U460" s="36"/>
      <c r="V460" s="36"/>
      <c r="W460" s="36"/>
      <c r="X460" s="36"/>
      <c r="Y460" s="36"/>
      <c r="Z460" s="36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73"/>
      <c r="U461" s="36"/>
      <c r="V461" s="36"/>
      <c r="W461" s="36"/>
      <c r="X461" s="36"/>
      <c r="Y461" s="36"/>
      <c r="Z461" s="36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73"/>
      <c r="U462" s="36"/>
      <c r="V462" s="36"/>
      <c r="W462" s="36"/>
      <c r="X462" s="36"/>
      <c r="Y462" s="36"/>
      <c r="Z462" s="36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73"/>
      <c r="U463" s="36"/>
      <c r="V463" s="36"/>
      <c r="W463" s="36"/>
      <c r="X463" s="36"/>
      <c r="Y463" s="36"/>
      <c r="Z463" s="36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73"/>
      <c r="U464" s="36"/>
      <c r="V464" s="36"/>
      <c r="W464" s="36"/>
      <c r="X464" s="36"/>
      <c r="Y464" s="36"/>
      <c r="Z464" s="36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73"/>
      <c r="U465" s="36"/>
      <c r="V465" s="36"/>
      <c r="W465" s="36"/>
      <c r="X465" s="36"/>
      <c r="Y465" s="36"/>
      <c r="Z465" s="36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73"/>
      <c r="U466" s="36"/>
      <c r="V466" s="36"/>
      <c r="W466" s="36"/>
      <c r="X466" s="36"/>
      <c r="Y466" s="36"/>
      <c r="Z466" s="36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73"/>
      <c r="U467" s="36"/>
      <c r="V467" s="36"/>
      <c r="W467" s="36"/>
      <c r="X467" s="36"/>
      <c r="Y467" s="36"/>
      <c r="Z467" s="36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73"/>
      <c r="U468" s="36"/>
      <c r="V468" s="36"/>
      <c r="W468" s="36"/>
      <c r="X468" s="36"/>
      <c r="Y468" s="36"/>
      <c r="Z468" s="36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73"/>
      <c r="U469" s="36"/>
      <c r="V469" s="36"/>
      <c r="W469" s="36"/>
      <c r="X469" s="36"/>
      <c r="Y469" s="36"/>
      <c r="Z469" s="36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73"/>
      <c r="U470" s="36"/>
      <c r="V470" s="36"/>
      <c r="W470" s="36"/>
      <c r="X470" s="36"/>
      <c r="Y470" s="36"/>
      <c r="Z470" s="36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73"/>
      <c r="U471" s="36"/>
      <c r="V471" s="36"/>
      <c r="W471" s="36"/>
      <c r="X471" s="36"/>
      <c r="Y471" s="36"/>
      <c r="Z471" s="36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73"/>
      <c r="U472" s="36"/>
      <c r="V472" s="36"/>
      <c r="W472" s="36"/>
      <c r="X472" s="36"/>
      <c r="Y472" s="36"/>
      <c r="Z472" s="36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73"/>
      <c r="U473" s="36"/>
      <c r="V473" s="36"/>
      <c r="W473" s="36"/>
      <c r="X473" s="36"/>
      <c r="Y473" s="36"/>
      <c r="Z473" s="36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73"/>
      <c r="U474" s="36"/>
      <c r="V474" s="36"/>
      <c r="W474" s="36"/>
      <c r="X474" s="36"/>
      <c r="Y474" s="36"/>
      <c r="Z474" s="36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73"/>
      <c r="U475" s="36"/>
      <c r="V475" s="36"/>
      <c r="W475" s="36"/>
      <c r="X475" s="36"/>
      <c r="Y475" s="36"/>
      <c r="Z475" s="36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73"/>
      <c r="U476" s="36"/>
      <c r="V476" s="36"/>
      <c r="W476" s="36"/>
      <c r="X476" s="36"/>
      <c r="Y476" s="36"/>
      <c r="Z476" s="36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73"/>
      <c r="U477" s="36"/>
      <c r="V477" s="36"/>
      <c r="W477" s="36"/>
      <c r="X477" s="36"/>
      <c r="Y477" s="36"/>
      <c r="Z477" s="36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73"/>
      <c r="U478" s="36"/>
      <c r="V478" s="36"/>
      <c r="W478" s="36"/>
      <c r="X478" s="36"/>
      <c r="Y478" s="36"/>
      <c r="Z478" s="36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73"/>
      <c r="U479" s="36"/>
      <c r="V479" s="36"/>
      <c r="W479" s="36"/>
      <c r="X479" s="36"/>
      <c r="Y479" s="36"/>
      <c r="Z479" s="36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73"/>
      <c r="U480" s="36"/>
      <c r="V480" s="36"/>
      <c r="W480" s="36"/>
      <c r="X480" s="36"/>
      <c r="Y480" s="36"/>
      <c r="Z480" s="36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73"/>
      <c r="U481" s="36"/>
      <c r="V481" s="36"/>
      <c r="W481" s="36"/>
      <c r="X481" s="36"/>
      <c r="Y481" s="36"/>
      <c r="Z481" s="36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73"/>
      <c r="U482" s="36"/>
      <c r="V482" s="36"/>
      <c r="W482" s="36"/>
      <c r="X482" s="36"/>
      <c r="Y482" s="36"/>
      <c r="Z482" s="36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73"/>
      <c r="U483" s="36"/>
      <c r="V483" s="36"/>
      <c r="W483" s="36"/>
      <c r="X483" s="36"/>
      <c r="Y483" s="36"/>
      <c r="Z483" s="36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73"/>
      <c r="U484" s="36"/>
      <c r="V484" s="36"/>
      <c r="W484" s="36"/>
      <c r="X484" s="36"/>
      <c r="Y484" s="36"/>
      <c r="Z484" s="36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73"/>
      <c r="U485" s="36"/>
      <c r="V485" s="36"/>
      <c r="W485" s="36"/>
      <c r="X485" s="36"/>
      <c r="Y485" s="36"/>
      <c r="Z485" s="36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73"/>
      <c r="U486" s="36"/>
      <c r="V486" s="36"/>
      <c r="W486" s="36"/>
      <c r="X486" s="36"/>
      <c r="Y486" s="36"/>
      <c r="Z486" s="36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73"/>
      <c r="U487" s="36"/>
      <c r="V487" s="36"/>
      <c r="W487" s="36"/>
      <c r="X487" s="36"/>
      <c r="Y487" s="36"/>
      <c r="Z487" s="36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73"/>
      <c r="U488" s="36"/>
      <c r="V488" s="36"/>
      <c r="W488" s="36"/>
      <c r="X488" s="36"/>
      <c r="Y488" s="36"/>
      <c r="Z488" s="36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73"/>
      <c r="U489" s="36"/>
      <c r="V489" s="36"/>
      <c r="W489" s="36"/>
      <c r="X489" s="36"/>
      <c r="Y489" s="36"/>
      <c r="Z489" s="36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73"/>
      <c r="U490" s="36"/>
      <c r="V490" s="36"/>
      <c r="W490" s="36"/>
      <c r="X490" s="36"/>
      <c r="Y490" s="36"/>
      <c r="Z490" s="36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73"/>
      <c r="U491" s="36"/>
      <c r="V491" s="36"/>
      <c r="W491" s="36"/>
      <c r="X491" s="36"/>
      <c r="Y491" s="36"/>
      <c r="Z491" s="36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73"/>
      <c r="U492" s="36"/>
      <c r="V492" s="36"/>
      <c r="W492" s="36"/>
      <c r="X492" s="36"/>
      <c r="Y492" s="36"/>
      <c r="Z492" s="36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73"/>
      <c r="U493" s="36"/>
      <c r="V493" s="36"/>
      <c r="W493" s="36"/>
      <c r="X493" s="36"/>
      <c r="Y493" s="36"/>
      <c r="Z493" s="36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73"/>
      <c r="U494" s="36"/>
      <c r="V494" s="36"/>
      <c r="W494" s="36"/>
      <c r="X494" s="36"/>
      <c r="Y494" s="36"/>
      <c r="Z494" s="36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73"/>
      <c r="U495" s="36"/>
      <c r="V495" s="36"/>
      <c r="W495" s="36"/>
      <c r="X495" s="36"/>
      <c r="Y495" s="36"/>
      <c r="Z495" s="36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73"/>
      <c r="U496" s="36"/>
      <c r="V496" s="36"/>
      <c r="W496" s="36"/>
      <c r="X496" s="36"/>
      <c r="Y496" s="36"/>
      <c r="Z496" s="36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73"/>
      <c r="U497" s="36"/>
      <c r="V497" s="36"/>
      <c r="W497" s="36"/>
      <c r="X497" s="36"/>
      <c r="Y497" s="36"/>
      <c r="Z497" s="36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73"/>
      <c r="U498" s="36"/>
      <c r="V498" s="36"/>
      <c r="W498" s="36"/>
      <c r="X498" s="36"/>
      <c r="Y498" s="36"/>
      <c r="Z498" s="36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73"/>
      <c r="U499" s="36"/>
      <c r="V499" s="36"/>
      <c r="W499" s="36"/>
      <c r="X499" s="36"/>
      <c r="Y499" s="36"/>
      <c r="Z499" s="36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73"/>
      <c r="U500" s="36"/>
      <c r="V500" s="36"/>
      <c r="W500" s="36"/>
      <c r="X500" s="36"/>
      <c r="Y500" s="36"/>
      <c r="Z500" s="36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73"/>
      <c r="U501" s="36"/>
      <c r="V501" s="36"/>
      <c r="W501" s="36"/>
      <c r="X501" s="36"/>
      <c r="Y501" s="36"/>
      <c r="Z501" s="36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73"/>
      <c r="U502" s="36"/>
      <c r="V502" s="36"/>
      <c r="W502" s="36"/>
      <c r="X502" s="36"/>
      <c r="Y502" s="36"/>
      <c r="Z502" s="36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73"/>
      <c r="U503" s="36"/>
      <c r="V503" s="36"/>
      <c r="W503" s="36"/>
      <c r="X503" s="36"/>
      <c r="Y503" s="36"/>
      <c r="Z503" s="36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73"/>
      <c r="U504" s="36"/>
      <c r="V504" s="36"/>
      <c r="W504" s="36"/>
      <c r="X504" s="36"/>
      <c r="Y504" s="36"/>
      <c r="Z504" s="36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73"/>
      <c r="U505" s="36"/>
      <c r="V505" s="36"/>
      <c r="W505" s="36"/>
      <c r="X505" s="36"/>
      <c r="Y505" s="36"/>
      <c r="Z505" s="36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73"/>
      <c r="U506" s="36"/>
      <c r="V506" s="36"/>
      <c r="W506" s="36"/>
      <c r="X506" s="36"/>
      <c r="Y506" s="36"/>
      <c r="Z506" s="36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73"/>
      <c r="U507" s="36"/>
      <c r="V507" s="36"/>
      <c r="W507" s="36"/>
      <c r="X507" s="36"/>
      <c r="Y507" s="36"/>
      <c r="Z507" s="36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73"/>
      <c r="U508" s="36"/>
      <c r="V508" s="36"/>
      <c r="W508" s="36"/>
      <c r="X508" s="36"/>
      <c r="Y508" s="36"/>
      <c r="Z508" s="36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73"/>
      <c r="U509" s="36"/>
      <c r="V509" s="36"/>
      <c r="W509" s="36"/>
      <c r="X509" s="36"/>
      <c r="Y509" s="36"/>
      <c r="Z509" s="36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73"/>
      <c r="U510" s="36"/>
      <c r="V510" s="36"/>
      <c r="W510" s="36"/>
      <c r="X510" s="36"/>
      <c r="Y510" s="36"/>
      <c r="Z510" s="36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73"/>
      <c r="U511" s="36"/>
      <c r="V511" s="36"/>
      <c r="W511" s="36"/>
      <c r="X511" s="36"/>
      <c r="Y511" s="36"/>
      <c r="Z511" s="36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73"/>
      <c r="U512" s="36"/>
      <c r="V512" s="36"/>
      <c r="W512" s="36"/>
      <c r="X512" s="36"/>
      <c r="Y512" s="36"/>
      <c r="Z512" s="36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73"/>
      <c r="U513" s="36"/>
      <c r="V513" s="36"/>
      <c r="W513" s="36"/>
      <c r="X513" s="36"/>
      <c r="Y513" s="36"/>
      <c r="Z513" s="36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73"/>
      <c r="U514" s="36"/>
      <c r="V514" s="36"/>
      <c r="W514" s="36"/>
      <c r="X514" s="36"/>
      <c r="Y514" s="36"/>
      <c r="Z514" s="36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73"/>
      <c r="U515" s="36"/>
      <c r="V515" s="36"/>
      <c r="W515" s="36"/>
      <c r="X515" s="36"/>
      <c r="Y515" s="36"/>
      <c r="Z515" s="36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73"/>
      <c r="U516" s="36"/>
      <c r="V516" s="36"/>
      <c r="W516" s="36"/>
      <c r="X516" s="36"/>
      <c r="Y516" s="36"/>
      <c r="Z516" s="36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73"/>
      <c r="U517" s="36"/>
      <c r="V517" s="36"/>
      <c r="W517" s="36"/>
      <c r="X517" s="36"/>
      <c r="Y517" s="36"/>
      <c r="Z517" s="36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73"/>
      <c r="U518" s="36"/>
      <c r="V518" s="36"/>
      <c r="W518" s="36"/>
      <c r="X518" s="36"/>
      <c r="Y518" s="36"/>
      <c r="Z518" s="36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73"/>
      <c r="U519" s="36"/>
      <c r="V519" s="36"/>
      <c r="W519" s="36"/>
      <c r="X519" s="36"/>
      <c r="Y519" s="36"/>
      <c r="Z519" s="36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73"/>
      <c r="U520" s="36"/>
      <c r="V520" s="36"/>
      <c r="W520" s="36"/>
      <c r="X520" s="36"/>
      <c r="Y520" s="36"/>
      <c r="Z520" s="36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73"/>
      <c r="U521" s="36"/>
      <c r="V521" s="36"/>
      <c r="W521" s="36"/>
      <c r="X521" s="36"/>
      <c r="Y521" s="36"/>
      <c r="Z521" s="36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73"/>
      <c r="U522" s="36"/>
      <c r="V522" s="36"/>
      <c r="W522" s="36"/>
      <c r="X522" s="36"/>
      <c r="Y522" s="36"/>
      <c r="Z522" s="36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73"/>
      <c r="U523" s="36"/>
      <c r="V523" s="36"/>
      <c r="W523" s="36"/>
      <c r="X523" s="36"/>
      <c r="Y523" s="36"/>
      <c r="Z523" s="36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73"/>
      <c r="U524" s="36"/>
      <c r="V524" s="36"/>
      <c r="W524" s="36"/>
      <c r="X524" s="36"/>
      <c r="Y524" s="36"/>
      <c r="Z524" s="36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73"/>
      <c r="U525" s="36"/>
      <c r="V525" s="36"/>
      <c r="W525" s="36"/>
      <c r="X525" s="36"/>
      <c r="Y525" s="36"/>
      <c r="Z525" s="36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73"/>
      <c r="U526" s="36"/>
      <c r="V526" s="36"/>
      <c r="W526" s="36"/>
      <c r="X526" s="36"/>
      <c r="Y526" s="36"/>
      <c r="Z526" s="36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73"/>
      <c r="U527" s="36"/>
      <c r="V527" s="36"/>
      <c r="W527" s="36"/>
      <c r="X527" s="36"/>
      <c r="Y527" s="36"/>
      <c r="Z527" s="36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73"/>
      <c r="U528" s="36"/>
      <c r="V528" s="36"/>
      <c r="W528" s="36"/>
      <c r="X528" s="36"/>
      <c r="Y528" s="36"/>
      <c r="Z528" s="36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73"/>
      <c r="U529" s="36"/>
      <c r="V529" s="36"/>
      <c r="W529" s="36"/>
      <c r="X529" s="36"/>
      <c r="Y529" s="36"/>
      <c r="Z529" s="36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73"/>
      <c r="U530" s="36"/>
      <c r="V530" s="36"/>
      <c r="W530" s="36"/>
      <c r="X530" s="36"/>
      <c r="Y530" s="36"/>
      <c r="Z530" s="36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73"/>
      <c r="U531" s="36"/>
      <c r="V531" s="36"/>
      <c r="W531" s="36"/>
      <c r="X531" s="36"/>
      <c r="Y531" s="36"/>
      <c r="Z531" s="36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73"/>
      <c r="U532" s="36"/>
      <c r="V532" s="36"/>
      <c r="W532" s="36"/>
      <c r="X532" s="36"/>
      <c r="Y532" s="36"/>
      <c r="Z532" s="36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73"/>
      <c r="U533" s="36"/>
      <c r="V533" s="36"/>
      <c r="W533" s="36"/>
      <c r="X533" s="36"/>
      <c r="Y533" s="36"/>
      <c r="Z533" s="36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73"/>
      <c r="U534" s="36"/>
      <c r="V534" s="36"/>
      <c r="W534" s="36"/>
      <c r="X534" s="36"/>
      <c r="Y534" s="36"/>
      <c r="Z534" s="36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73"/>
      <c r="U535" s="36"/>
      <c r="V535" s="36"/>
      <c r="W535" s="36"/>
      <c r="X535" s="36"/>
      <c r="Y535" s="36"/>
      <c r="Z535" s="36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73"/>
      <c r="U536" s="36"/>
      <c r="V536" s="36"/>
      <c r="W536" s="36"/>
      <c r="X536" s="36"/>
      <c r="Y536" s="36"/>
      <c r="Z536" s="36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73"/>
      <c r="U537" s="36"/>
      <c r="V537" s="36"/>
      <c r="W537" s="36"/>
      <c r="X537" s="36"/>
      <c r="Y537" s="36"/>
      <c r="Z537" s="36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73"/>
      <c r="U538" s="36"/>
      <c r="V538" s="36"/>
      <c r="W538" s="36"/>
      <c r="X538" s="36"/>
      <c r="Y538" s="36"/>
      <c r="Z538" s="36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73"/>
      <c r="U539" s="36"/>
      <c r="V539" s="36"/>
      <c r="W539" s="36"/>
      <c r="X539" s="36"/>
      <c r="Y539" s="36"/>
      <c r="Z539" s="36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73"/>
      <c r="U540" s="36"/>
      <c r="V540" s="36"/>
      <c r="W540" s="36"/>
      <c r="X540" s="36"/>
      <c r="Y540" s="36"/>
      <c r="Z540" s="36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73"/>
      <c r="U541" s="36"/>
      <c r="V541" s="36"/>
      <c r="W541" s="36"/>
      <c r="X541" s="36"/>
      <c r="Y541" s="36"/>
      <c r="Z541" s="36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73"/>
      <c r="U542" s="36"/>
      <c r="V542" s="36"/>
      <c r="W542" s="36"/>
      <c r="X542" s="36"/>
      <c r="Y542" s="36"/>
      <c r="Z542" s="36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73"/>
      <c r="U543" s="36"/>
      <c r="V543" s="36"/>
      <c r="W543" s="36"/>
      <c r="X543" s="36"/>
      <c r="Y543" s="36"/>
      <c r="Z543" s="36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73"/>
      <c r="U544" s="36"/>
      <c r="V544" s="36"/>
      <c r="W544" s="36"/>
      <c r="X544" s="36"/>
      <c r="Y544" s="36"/>
      <c r="Z544" s="36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73"/>
      <c r="U545" s="36"/>
      <c r="V545" s="36"/>
      <c r="W545" s="36"/>
      <c r="X545" s="36"/>
      <c r="Y545" s="36"/>
      <c r="Z545" s="36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73"/>
      <c r="U546" s="36"/>
      <c r="V546" s="36"/>
      <c r="W546" s="36"/>
      <c r="X546" s="36"/>
      <c r="Y546" s="36"/>
      <c r="Z546" s="36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73"/>
      <c r="U547" s="36"/>
      <c r="V547" s="36"/>
      <c r="W547" s="36"/>
      <c r="X547" s="36"/>
      <c r="Y547" s="36"/>
      <c r="Z547" s="36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73"/>
      <c r="U548" s="36"/>
      <c r="V548" s="36"/>
      <c r="W548" s="36"/>
      <c r="X548" s="36"/>
      <c r="Y548" s="36"/>
      <c r="Z548" s="36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73"/>
      <c r="U549" s="36"/>
      <c r="V549" s="36"/>
      <c r="W549" s="36"/>
      <c r="X549" s="36"/>
      <c r="Y549" s="36"/>
      <c r="Z549" s="36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73"/>
      <c r="U550" s="36"/>
      <c r="V550" s="36"/>
      <c r="W550" s="36"/>
      <c r="X550" s="36"/>
      <c r="Y550" s="36"/>
      <c r="Z550" s="36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73"/>
      <c r="U551" s="36"/>
      <c r="V551" s="36"/>
      <c r="W551" s="36"/>
      <c r="X551" s="36"/>
      <c r="Y551" s="36"/>
      <c r="Z551" s="36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73"/>
      <c r="U552" s="36"/>
      <c r="V552" s="36"/>
      <c r="W552" s="36"/>
      <c r="X552" s="36"/>
      <c r="Y552" s="36"/>
      <c r="Z552" s="36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73"/>
      <c r="U553" s="36"/>
      <c r="V553" s="36"/>
      <c r="W553" s="36"/>
      <c r="X553" s="36"/>
      <c r="Y553" s="36"/>
      <c r="Z553" s="36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73"/>
      <c r="U554" s="36"/>
      <c r="V554" s="36"/>
      <c r="W554" s="36"/>
      <c r="X554" s="36"/>
      <c r="Y554" s="36"/>
      <c r="Z554" s="36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73"/>
      <c r="U555" s="36"/>
      <c r="V555" s="36"/>
      <c r="W555" s="36"/>
      <c r="X555" s="36"/>
      <c r="Y555" s="36"/>
      <c r="Z555" s="36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73"/>
      <c r="U556" s="36"/>
      <c r="V556" s="36"/>
      <c r="W556" s="36"/>
      <c r="X556" s="36"/>
      <c r="Y556" s="36"/>
      <c r="Z556" s="36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73"/>
      <c r="U557" s="36"/>
      <c r="V557" s="36"/>
      <c r="W557" s="36"/>
      <c r="X557" s="36"/>
      <c r="Y557" s="36"/>
      <c r="Z557" s="36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73"/>
      <c r="U558" s="36"/>
      <c r="V558" s="36"/>
      <c r="W558" s="36"/>
      <c r="X558" s="36"/>
      <c r="Y558" s="36"/>
      <c r="Z558" s="36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73"/>
      <c r="U559" s="36"/>
      <c r="V559" s="36"/>
      <c r="W559" s="36"/>
      <c r="X559" s="36"/>
      <c r="Y559" s="36"/>
      <c r="Z559" s="36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73"/>
      <c r="U560" s="36"/>
      <c r="V560" s="36"/>
      <c r="W560" s="36"/>
      <c r="X560" s="36"/>
      <c r="Y560" s="36"/>
      <c r="Z560" s="36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73"/>
      <c r="U561" s="36"/>
      <c r="V561" s="36"/>
      <c r="W561" s="36"/>
      <c r="X561" s="36"/>
      <c r="Y561" s="36"/>
      <c r="Z561" s="36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73"/>
      <c r="U562" s="36"/>
      <c r="V562" s="36"/>
      <c r="W562" s="36"/>
      <c r="X562" s="36"/>
      <c r="Y562" s="36"/>
      <c r="Z562" s="36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73"/>
      <c r="U563" s="36"/>
      <c r="V563" s="36"/>
      <c r="W563" s="36"/>
      <c r="X563" s="36"/>
      <c r="Y563" s="36"/>
      <c r="Z563" s="36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73"/>
      <c r="U564" s="36"/>
      <c r="V564" s="36"/>
      <c r="W564" s="36"/>
      <c r="X564" s="36"/>
      <c r="Y564" s="36"/>
      <c r="Z564" s="36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73"/>
      <c r="U565" s="36"/>
      <c r="V565" s="36"/>
      <c r="W565" s="36"/>
      <c r="X565" s="36"/>
      <c r="Y565" s="36"/>
      <c r="Z565" s="36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73"/>
      <c r="U566" s="36"/>
      <c r="V566" s="36"/>
      <c r="W566" s="36"/>
      <c r="X566" s="36"/>
      <c r="Y566" s="36"/>
      <c r="Z566" s="36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73"/>
      <c r="U567" s="36"/>
      <c r="V567" s="36"/>
      <c r="W567" s="36"/>
      <c r="X567" s="36"/>
      <c r="Y567" s="36"/>
      <c r="Z567" s="36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73"/>
      <c r="U568" s="36"/>
      <c r="V568" s="36"/>
      <c r="W568" s="36"/>
      <c r="X568" s="36"/>
      <c r="Y568" s="36"/>
      <c r="Z568" s="36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73"/>
      <c r="U569" s="36"/>
      <c r="V569" s="36"/>
      <c r="W569" s="36"/>
      <c r="X569" s="36"/>
      <c r="Y569" s="36"/>
      <c r="Z569" s="36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73"/>
      <c r="U570" s="36"/>
      <c r="V570" s="36"/>
      <c r="W570" s="36"/>
      <c r="X570" s="36"/>
      <c r="Y570" s="36"/>
      <c r="Z570" s="36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73"/>
      <c r="U571" s="36"/>
      <c r="V571" s="36"/>
      <c r="W571" s="36"/>
      <c r="X571" s="36"/>
      <c r="Y571" s="36"/>
      <c r="Z571" s="36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73"/>
      <c r="U572" s="36"/>
      <c r="V572" s="36"/>
      <c r="W572" s="36"/>
      <c r="X572" s="36"/>
      <c r="Y572" s="36"/>
      <c r="Z572" s="36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73"/>
      <c r="U573" s="36"/>
      <c r="V573" s="36"/>
      <c r="W573" s="36"/>
      <c r="X573" s="36"/>
      <c r="Y573" s="36"/>
      <c r="Z573" s="36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73"/>
      <c r="U574" s="36"/>
      <c r="V574" s="36"/>
      <c r="W574" s="36"/>
      <c r="X574" s="36"/>
      <c r="Y574" s="36"/>
      <c r="Z574" s="36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73"/>
      <c r="U575" s="36"/>
      <c r="V575" s="36"/>
      <c r="W575" s="36"/>
      <c r="X575" s="36"/>
      <c r="Y575" s="36"/>
      <c r="Z575" s="36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73"/>
      <c r="U576" s="36"/>
      <c r="V576" s="36"/>
      <c r="W576" s="36"/>
      <c r="X576" s="36"/>
      <c r="Y576" s="36"/>
      <c r="Z576" s="36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73"/>
      <c r="U577" s="36"/>
      <c r="V577" s="36"/>
      <c r="W577" s="36"/>
      <c r="X577" s="36"/>
      <c r="Y577" s="36"/>
      <c r="Z577" s="36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73"/>
      <c r="U578" s="36"/>
      <c r="V578" s="36"/>
      <c r="W578" s="36"/>
      <c r="X578" s="36"/>
      <c r="Y578" s="36"/>
      <c r="Z578" s="36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73"/>
      <c r="U579" s="36"/>
      <c r="V579" s="36"/>
      <c r="W579" s="36"/>
      <c r="X579" s="36"/>
      <c r="Y579" s="36"/>
      <c r="Z579" s="36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73"/>
      <c r="U580" s="36"/>
      <c r="V580" s="36"/>
      <c r="W580" s="36"/>
      <c r="X580" s="36"/>
      <c r="Y580" s="36"/>
      <c r="Z580" s="36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73"/>
      <c r="U581" s="36"/>
      <c r="V581" s="36"/>
      <c r="W581" s="36"/>
      <c r="X581" s="36"/>
      <c r="Y581" s="36"/>
      <c r="Z581" s="36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73"/>
      <c r="U582" s="36"/>
      <c r="V582" s="36"/>
      <c r="W582" s="36"/>
      <c r="X582" s="36"/>
      <c r="Y582" s="36"/>
      <c r="Z582" s="36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73"/>
      <c r="U583" s="36"/>
      <c r="V583" s="36"/>
      <c r="W583" s="36"/>
      <c r="X583" s="36"/>
      <c r="Y583" s="36"/>
      <c r="Z583" s="36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73"/>
      <c r="U584" s="36"/>
      <c r="V584" s="36"/>
      <c r="W584" s="36"/>
      <c r="X584" s="36"/>
      <c r="Y584" s="36"/>
      <c r="Z584" s="36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73"/>
      <c r="U585" s="36"/>
      <c r="V585" s="36"/>
      <c r="W585" s="36"/>
      <c r="X585" s="36"/>
      <c r="Y585" s="36"/>
      <c r="Z585" s="36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73"/>
      <c r="U586" s="36"/>
      <c r="V586" s="36"/>
      <c r="W586" s="36"/>
      <c r="X586" s="36"/>
      <c r="Y586" s="36"/>
      <c r="Z586" s="36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73"/>
      <c r="U587" s="36"/>
      <c r="V587" s="36"/>
      <c r="W587" s="36"/>
      <c r="X587" s="36"/>
      <c r="Y587" s="36"/>
      <c r="Z587" s="36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73"/>
      <c r="U588" s="36"/>
      <c r="V588" s="36"/>
      <c r="W588" s="36"/>
      <c r="X588" s="36"/>
      <c r="Y588" s="36"/>
      <c r="Z588" s="36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73"/>
      <c r="U589" s="36"/>
      <c r="V589" s="36"/>
      <c r="W589" s="36"/>
      <c r="X589" s="36"/>
      <c r="Y589" s="36"/>
      <c r="Z589" s="36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73"/>
      <c r="U590" s="36"/>
      <c r="V590" s="36"/>
      <c r="W590" s="36"/>
      <c r="X590" s="36"/>
      <c r="Y590" s="36"/>
      <c r="Z590" s="36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73"/>
      <c r="U591" s="36"/>
      <c r="V591" s="36"/>
      <c r="W591" s="36"/>
      <c r="X591" s="36"/>
      <c r="Y591" s="36"/>
      <c r="Z591" s="36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73"/>
      <c r="U592" s="36"/>
      <c r="V592" s="36"/>
      <c r="W592" s="36"/>
      <c r="X592" s="36"/>
      <c r="Y592" s="36"/>
      <c r="Z592" s="36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73"/>
      <c r="U593" s="36"/>
      <c r="V593" s="36"/>
      <c r="W593" s="36"/>
      <c r="X593" s="36"/>
      <c r="Y593" s="36"/>
      <c r="Z593" s="36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73"/>
      <c r="U594" s="36"/>
      <c r="V594" s="36"/>
      <c r="W594" s="36"/>
      <c r="X594" s="36"/>
      <c r="Y594" s="36"/>
      <c r="Z594" s="36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73"/>
      <c r="U595" s="36"/>
      <c r="V595" s="36"/>
      <c r="W595" s="36"/>
      <c r="X595" s="36"/>
      <c r="Y595" s="36"/>
      <c r="Z595" s="36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73"/>
      <c r="U596" s="36"/>
      <c r="V596" s="36"/>
      <c r="W596" s="36"/>
      <c r="X596" s="36"/>
      <c r="Y596" s="36"/>
      <c r="Z596" s="36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73"/>
      <c r="U597" s="36"/>
      <c r="V597" s="36"/>
      <c r="W597" s="36"/>
      <c r="X597" s="36"/>
      <c r="Y597" s="36"/>
      <c r="Z597" s="36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73"/>
      <c r="U598" s="36"/>
      <c r="V598" s="36"/>
      <c r="W598" s="36"/>
      <c r="X598" s="36"/>
      <c r="Y598" s="36"/>
      <c r="Z598" s="36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73"/>
      <c r="U599" s="36"/>
      <c r="V599" s="36"/>
      <c r="W599" s="36"/>
      <c r="X599" s="36"/>
      <c r="Y599" s="36"/>
      <c r="Z599" s="36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73"/>
      <c r="U600" s="36"/>
      <c r="V600" s="36"/>
      <c r="W600" s="36"/>
      <c r="X600" s="36"/>
      <c r="Y600" s="36"/>
      <c r="Z600" s="36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73"/>
      <c r="U601" s="36"/>
      <c r="V601" s="36"/>
      <c r="W601" s="36"/>
      <c r="X601" s="36"/>
      <c r="Y601" s="36"/>
      <c r="Z601" s="36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73"/>
      <c r="U602" s="36"/>
      <c r="V602" s="36"/>
      <c r="W602" s="36"/>
      <c r="X602" s="36"/>
      <c r="Y602" s="36"/>
      <c r="Z602" s="36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73"/>
      <c r="U603" s="36"/>
      <c r="V603" s="36"/>
      <c r="W603" s="36"/>
      <c r="X603" s="36"/>
      <c r="Y603" s="36"/>
      <c r="Z603" s="36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73"/>
      <c r="U604" s="36"/>
      <c r="V604" s="36"/>
      <c r="W604" s="36"/>
      <c r="X604" s="36"/>
      <c r="Y604" s="36"/>
      <c r="Z604" s="36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73"/>
      <c r="U605" s="36"/>
      <c r="V605" s="36"/>
      <c r="W605" s="36"/>
      <c r="X605" s="36"/>
      <c r="Y605" s="36"/>
      <c r="Z605" s="36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73"/>
      <c r="U606" s="36"/>
      <c r="V606" s="36"/>
      <c r="W606" s="36"/>
      <c r="X606" s="36"/>
      <c r="Y606" s="36"/>
      <c r="Z606" s="36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73"/>
      <c r="U607" s="36"/>
      <c r="V607" s="36"/>
      <c r="W607" s="36"/>
      <c r="X607" s="36"/>
      <c r="Y607" s="36"/>
      <c r="Z607" s="36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73"/>
      <c r="U608" s="36"/>
      <c r="V608" s="36"/>
      <c r="W608" s="36"/>
      <c r="X608" s="36"/>
      <c r="Y608" s="36"/>
      <c r="Z608" s="36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73"/>
      <c r="U609" s="36"/>
      <c r="V609" s="36"/>
      <c r="W609" s="36"/>
      <c r="X609" s="36"/>
      <c r="Y609" s="36"/>
      <c r="Z609" s="36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73"/>
      <c r="U610" s="36"/>
      <c r="V610" s="36"/>
      <c r="W610" s="36"/>
      <c r="X610" s="36"/>
      <c r="Y610" s="36"/>
      <c r="Z610" s="36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73"/>
      <c r="U611" s="36"/>
      <c r="V611" s="36"/>
      <c r="W611" s="36"/>
      <c r="X611" s="36"/>
      <c r="Y611" s="36"/>
      <c r="Z611" s="36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73"/>
      <c r="U612" s="36"/>
      <c r="V612" s="36"/>
      <c r="W612" s="36"/>
      <c r="X612" s="36"/>
      <c r="Y612" s="36"/>
      <c r="Z612" s="36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73"/>
      <c r="U613" s="36"/>
      <c r="V613" s="36"/>
      <c r="W613" s="36"/>
      <c r="X613" s="36"/>
      <c r="Y613" s="36"/>
      <c r="Z613" s="36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73"/>
      <c r="U614" s="36"/>
      <c r="V614" s="36"/>
      <c r="W614" s="36"/>
      <c r="X614" s="36"/>
      <c r="Y614" s="36"/>
      <c r="Z614" s="36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73"/>
      <c r="U615" s="36"/>
      <c r="V615" s="36"/>
      <c r="W615" s="36"/>
      <c r="X615" s="36"/>
      <c r="Y615" s="36"/>
      <c r="Z615" s="36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73"/>
      <c r="U616" s="36"/>
      <c r="V616" s="36"/>
      <c r="W616" s="36"/>
      <c r="X616" s="36"/>
      <c r="Y616" s="36"/>
      <c r="Z616" s="36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73"/>
      <c r="U617" s="36"/>
      <c r="V617" s="36"/>
      <c r="W617" s="36"/>
      <c r="X617" s="36"/>
      <c r="Y617" s="36"/>
      <c r="Z617" s="36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73"/>
      <c r="U618" s="36"/>
      <c r="V618" s="36"/>
      <c r="W618" s="36"/>
      <c r="X618" s="36"/>
      <c r="Y618" s="36"/>
      <c r="Z618" s="36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73"/>
      <c r="U619" s="36"/>
      <c r="V619" s="36"/>
      <c r="W619" s="36"/>
      <c r="X619" s="36"/>
      <c r="Y619" s="36"/>
      <c r="Z619" s="36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73"/>
      <c r="U620" s="36"/>
      <c r="V620" s="36"/>
      <c r="W620" s="36"/>
      <c r="X620" s="36"/>
      <c r="Y620" s="36"/>
      <c r="Z620" s="36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73"/>
      <c r="U621" s="36"/>
      <c r="V621" s="36"/>
      <c r="W621" s="36"/>
      <c r="X621" s="36"/>
      <c r="Y621" s="36"/>
      <c r="Z621" s="36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73"/>
      <c r="U622" s="36"/>
      <c r="V622" s="36"/>
      <c r="W622" s="36"/>
      <c r="X622" s="36"/>
      <c r="Y622" s="36"/>
      <c r="Z622" s="36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73"/>
      <c r="U623" s="36"/>
      <c r="V623" s="36"/>
      <c r="W623" s="36"/>
      <c r="X623" s="36"/>
      <c r="Y623" s="36"/>
      <c r="Z623" s="36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73"/>
      <c r="U624" s="36"/>
      <c r="V624" s="36"/>
      <c r="W624" s="36"/>
      <c r="X624" s="36"/>
      <c r="Y624" s="36"/>
      <c r="Z624" s="36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73"/>
      <c r="U625" s="36"/>
      <c r="V625" s="36"/>
      <c r="W625" s="36"/>
      <c r="X625" s="36"/>
      <c r="Y625" s="36"/>
      <c r="Z625" s="36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73"/>
      <c r="U626" s="36"/>
      <c r="V626" s="36"/>
      <c r="W626" s="36"/>
      <c r="X626" s="36"/>
      <c r="Y626" s="36"/>
      <c r="Z626" s="36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73"/>
      <c r="U627" s="36"/>
      <c r="V627" s="36"/>
      <c r="W627" s="36"/>
      <c r="X627" s="36"/>
      <c r="Y627" s="36"/>
      <c r="Z627" s="36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73"/>
      <c r="U628" s="36"/>
      <c r="V628" s="36"/>
      <c r="W628" s="36"/>
      <c r="X628" s="36"/>
      <c r="Y628" s="36"/>
      <c r="Z628" s="36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73"/>
      <c r="U629" s="36"/>
      <c r="V629" s="36"/>
      <c r="W629" s="36"/>
      <c r="X629" s="36"/>
      <c r="Y629" s="36"/>
      <c r="Z629" s="36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73"/>
      <c r="U630" s="36"/>
      <c r="V630" s="36"/>
      <c r="W630" s="36"/>
      <c r="X630" s="36"/>
      <c r="Y630" s="36"/>
      <c r="Z630" s="36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73"/>
      <c r="U631" s="36"/>
      <c r="V631" s="36"/>
      <c r="W631" s="36"/>
      <c r="X631" s="36"/>
      <c r="Y631" s="36"/>
      <c r="Z631" s="36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73"/>
      <c r="U632" s="36"/>
      <c r="V632" s="36"/>
      <c r="W632" s="36"/>
      <c r="X632" s="36"/>
      <c r="Y632" s="36"/>
      <c r="Z632" s="36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73"/>
      <c r="U633" s="36"/>
      <c r="V633" s="36"/>
      <c r="W633" s="36"/>
      <c r="X633" s="36"/>
      <c r="Y633" s="36"/>
      <c r="Z633" s="36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73"/>
      <c r="U634" s="36"/>
      <c r="V634" s="36"/>
      <c r="W634" s="36"/>
      <c r="X634" s="36"/>
      <c r="Y634" s="36"/>
      <c r="Z634" s="36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73"/>
      <c r="U635" s="36"/>
      <c r="V635" s="36"/>
      <c r="W635" s="36"/>
      <c r="X635" s="36"/>
      <c r="Y635" s="36"/>
      <c r="Z635" s="36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73"/>
      <c r="U636" s="36"/>
      <c r="V636" s="36"/>
      <c r="W636" s="36"/>
      <c r="X636" s="36"/>
      <c r="Y636" s="36"/>
      <c r="Z636" s="36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73"/>
      <c r="U637" s="36"/>
      <c r="V637" s="36"/>
      <c r="W637" s="36"/>
      <c r="X637" s="36"/>
      <c r="Y637" s="36"/>
      <c r="Z637" s="36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73"/>
      <c r="U638" s="36"/>
      <c r="V638" s="36"/>
      <c r="W638" s="36"/>
      <c r="X638" s="36"/>
      <c r="Y638" s="36"/>
      <c r="Z638" s="36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73"/>
      <c r="U639" s="36"/>
      <c r="V639" s="36"/>
      <c r="W639" s="36"/>
      <c r="X639" s="36"/>
      <c r="Y639" s="36"/>
      <c r="Z639" s="36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73"/>
      <c r="U640" s="36"/>
      <c r="V640" s="36"/>
      <c r="W640" s="36"/>
      <c r="X640" s="36"/>
      <c r="Y640" s="36"/>
      <c r="Z640" s="36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73"/>
      <c r="U641" s="36"/>
      <c r="V641" s="36"/>
      <c r="W641" s="36"/>
      <c r="X641" s="36"/>
      <c r="Y641" s="36"/>
      <c r="Z641" s="36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73"/>
      <c r="U642" s="36"/>
      <c r="V642" s="36"/>
      <c r="W642" s="36"/>
      <c r="X642" s="36"/>
      <c r="Y642" s="36"/>
      <c r="Z642" s="36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73"/>
      <c r="U643" s="36"/>
      <c r="V643" s="36"/>
      <c r="W643" s="36"/>
      <c r="X643" s="36"/>
      <c r="Y643" s="36"/>
      <c r="Z643" s="36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73"/>
      <c r="U644" s="36"/>
      <c r="V644" s="36"/>
      <c r="W644" s="36"/>
      <c r="X644" s="36"/>
      <c r="Y644" s="36"/>
      <c r="Z644" s="36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73"/>
      <c r="U645" s="36"/>
      <c r="V645" s="36"/>
      <c r="W645" s="36"/>
      <c r="X645" s="36"/>
      <c r="Y645" s="36"/>
      <c r="Z645" s="36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73"/>
      <c r="U646" s="36"/>
      <c r="V646" s="36"/>
      <c r="W646" s="36"/>
      <c r="X646" s="36"/>
      <c r="Y646" s="36"/>
      <c r="Z646" s="36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73"/>
      <c r="U647" s="36"/>
      <c r="V647" s="36"/>
      <c r="W647" s="36"/>
      <c r="X647" s="36"/>
      <c r="Y647" s="36"/>
      <c r="Z647" s="36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73"/>
      <c r="U648" s="36"/>
      <c r="V648" s="36"/>
      <c r="W648" s="36"/>
      <c r="X648" s="36"/>
      <c r="Y648" s="36"/>
      <c r="Z648" s="36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73"/>
      <c r="U649" s="36"/>
      <c r="V649" s="36"/>
      <c r="W649" s="36"/>
      <c r="X649" s="36"/>
      <c r="Y649" s="36"/>
      <c r="Z649" s="36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73"/>
      <c r="U650" s="36"/>
      <c r="V650" s="36"/>
      <c r="W650" s="36"/>
      <c r="X650" s="36"/>
      <c r="Y650" s="36"/>
      <c r="Z650" s="36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73"/>
      <c r="U651" s="36"/>
      <c r="V651" s="36"/>
      <c r="W651" s="36"/>
      <c r="X651" s="36"/>
      <c r="Y651" s="36"/>
      <c r="Z651" s="36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73"/>
      <c r="U652" s="36"/>
      <c r="V652" s="36"/>
      <c r="W652" s="36"/>
      <c r="X652" s="36"/>
      <c r="Y652" s="36"/>
      <c r="Z652" s="36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73"/>
      <c r="U653" s="36"/>
      <c r="V653" s="36"/>
      <c r="W653" s="36"/>
      <c r="X653" s="36"/>
      <c r="Y653" s="36"/>
      <c r="Z653" s="36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73"/>
      <c r="U654" s="36"/>
      <c r="V654" s="36"/>
      <c r="W654" s="36"/>
      <c r="X654" s="36"/>
      <c r="Y654" s="36"/>
      <c r="Z654" s="36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73"/>
      <c r="U655" s="36"/>
      <c r="V655" s="36"/>
      <c r="W655" s="36"/>
      <c r="X655" s="36"/>
      <c r="Y655" s="36"/>
      <c r="Z655" s="36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73"/>
      <c r="U656" s="36"/>
      <c r="V656" s="36"/>
      <c r="W656" s="36"/>
      <c r="X656" s="36"/>
      <c r="Y656" s="36"/>
      <c r="Z656" s="36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73"/>
      <c r="U657" s="36"/>
      <c r="V657" s="36"/>
      <c r="W657" s="36"/>
      <c r="X657" s="36"/>
      <c r="Y657" s="36"/>
      <c r="Z657" s="36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73"/>
      <c r="U658" s="36"/>
      <c r="V658" s="36"/>
      <c r="W658" s="36"/>
      <c r="X658" s="36"/>
      <c r="Y658" s="36"/>
      <c r="Z658" s="36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73"/>
      <c r="U659" s="36"/>
      <c r="V659" s="36"/>
      <c r="W659" s="36"/>
      <c r="X659" s="36"/>
      <c r="Y659" s="36"/>
      <c r="Z659" s="36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73"/>
      <c r="U660" s="36"/>
      <c r="V660" s="36"/>
      <c r="W660" s="36"/>
      <c r="X660" s="36"/>
      <c r="Y660" s="36"/>
      <c r="Z660" s="36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73"/>
      <c r="U661" s="36"/>
      <c r="V661" s="36"/>
      <c r="W661" s="36"/>
      <c r="X661" s="36"/>
      <c r="Y661" s="36"/>
      <c r="Z661" s="36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73"/>
      <c r="U662" s="36"/>
      <c r="V662" s="36"/>
      <c r="W662" s="36"/>
      <c r="X662" s="36"/>
      <c r="Y662" s="36"/>
      <c r="Z662" s="36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73"/>
      <c r="U663" s="36"/>
      <c r="V663" s="36"/>
      <c r="W663" s="36"/>
      <c r="X663" s="36"/>
      <c r="Y663" s="36"/>
      <c r="Z663" s="36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73"/>
      <c r="U664" s="36"/>
      <c r="V664" s="36"/>
      <c r="W664" s="36"/>
      <c r="X664" s="36"/>
      <c r="Y664" s="36"/>
      <c r="Z664" s="36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73"/>
      <c r="U665" s="36"/>
      <c r="V665" s="36"/>
      <c r="W665" s="36"/>
      <c r="X665" s="36"/>
      <c r="Y665" s="36"/>
      <c r="Z665" s="36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73"/>
      <c r="U666" s="36"/>
      <c r="V666" s="36"/>
      <c r="W666" s="36"/>
      <c r="X666" s="36"/>
      <c r="Y666" s="36"/>
      <c r="Z666" s="36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73"/>
      <c r="U667" s="36"/>
      <c r="V667" s="36"/>
      <c r="W667" s="36"/>
      <c r="X667" s="36"/>
      <c r="Y667" s="36"/>
      <c r="Z667" s="36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73"/>
      <c r="U668" s="36"/>
      <c r="V668" s="36"/>
      <c r="W668" s="36"/>
      <c r="X668" s="36"/>
      <c r="Y668" s="36"/>
      <c r="Z668" s="36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73"/>
      <c r="U669" s="36"/>
      <c r="V669" s="36"/>
      <c r="W669" s="36"/>
      <c r="X669" s="36"/>
      <c r="Y669" s="36"/>
      <c r="Z669" s="36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73"/>
      <c r="U670" s="36"/>
      <c r="V670" s="36"/>
      <c r="W670" s="36"/>
      <c r="X670" s="36"/>
      <c r="Y670" s="36"/>
      <c r="Z670" s="36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73"/>
      <c r="U671" s="36"/>
      <c r="V671" s="36"/>
      <c r="W671" s="36"/>
      <c r="X671" s="36"/>
      <c r="Y671" s="36"/>
      <c r="Z671" s="36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73"/>
      <c r="U672" s="36"/>
      <c r="V672" s="36"/>
      <c r="W672" s="36"/>
      <c r="X672" s="36"/>
      <c r="Y672" s="36"/>
      <c r="Z672" s="36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73"/>
      <c r="U673" s="36"/>
      <c r="V673" s="36"/>
      <c r="W673" s="36"/>
      <c r="X673" s="36"/>
      <c r="Y673" s="36"/>
      <c r="Z673" s="36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73"/>
      <c r="U674" s="36"/>
      <c r="V674" s="36"/>
      <c r="W674" s="36"/>
      <c r="X674" s="36"/>
      <c r="Y674" s="36"/>
      <c r="Z674" s="36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73"/>
      <c r="U675" s="36"/>
      <c r="V675" s="36"/>
      <c r="W675" s="36"/>
      <c r="X675" s="36"/>
      <c r="Y675" s="36"/>
      <c r="Z675" s="36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73"/>
      <c r="U676" s="36"/>
      <c r="V676" s="36"/>
      <c r="W676" s="36"/>
      <c r="X676" s="36"/>
      <c r="Y676" s="36"/>
      <c r="Z676" s="36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73"/>
      <c r="U677" s="36"/>
      <c r="V677" s="36"/>
      <c r="W677" s="36"/>
      <c r="X677" s="36"/>
      <c r="Y677" s="36"/>
      <c r="Z677" s="36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73"/>
      <c r="U678" s="36"/>
      <c r="V678" s="36"/>
      <c r="W678" s="36"/>
      <c r="X678" s="36"/>
      <c r="Y678" s="36"/>
      <c r="Z678" s="36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73"/>
      <c r="U679" s="36"/>
      <c r="V679" s="36"/>
      <c r="W679" s="36"/>
      <c r="X679" s="36"/>
      <c r="Y679" s="36"/>
      <c r="Z679" s="36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73"/>
      <c r="U680" s="36"/>
      <c r="V680" s="36"/>
      <c r="W680" s="36"/>
      <c r="X680" s="36"/>
      <c r="Y680" s="36"/>
      <c r="Z680" s="36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73"/>
      <c r="U681" s="36"/>
      <c r="V681" s="36"/>
      <c r="W681" s="36"/>
      <c r="X681" s="36"/>
      <c r="Y681" s="36"/>
      <c r="Z681" s="36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73"/>
      <c r="U682" s="36"/>
      <c r="V682" s="36"/>
      <c r="W682" s="36"/>
      <c r="X682" s="36"/>
      <c r="Y682" s="36"/>
      <c r="Z682" s="36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73"/>
      <c r="U683" s="36"/>
      <c r="V683" s="36"/>
      <c r="W683" s="36"/>
      <c r="X683" s="36"/>
      <c r="Y683" s="36"/>
      <c r="Z683" s="36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73"/>
      <c r="U684" s="36"/>
      <c r="V684" s="36"/>
      <c r="W684" s="36"/>
      <c r="X684" s="36"/>
      <c r="Y684" s="36"/>
      <c r="Z684" s="36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73"/>
      <c r="U685" s="36"/>
      <c r="V685" s="36"/>
      <c r="W685" s="36"/>
      <c r="X685" s="36"/>
      <c r="Y685" s="36"/>
      <c r="Z685" s="36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73"/>
      <c r="U686" s="36"/>
      <c r="V686" s="36"/>
      <c r="W686" s="36"/>
      <c r="X686" s="36"/>
      <c r="Y686" s="36"/>
      <c r="Z686" s="36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73"/>
      <c r="U687" s="36"/>
      <c r="V687" s="36"/>
      <c r="W687" s="36"/>
      <c r="X687" s="36"/>
      <c r="Y687" s="36"/>
      <c r="Z687" s="36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73"/>
      <c r="U688" s="36"/>
      <c r="V688" s="36"/>
      <c r="W688" s="36"/>
      <c r="X688" s="36"/>
      <c r="Y688" s="36"/>
      <c r="Z688" s="36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73"/>
      <c r="U689" s="36"/>
      <c r="V689" s="36"/>
      <c r="W689" s="36"/>
      <c r="X689" s="36"/>
      <c r="Y689" s="36"/>
      <c r="Z689" s="36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73"/>
      <c r="U690" s="36"/>
      <c r="V690" s="36"/>
      <c r="W690" s="36"/>
      <c r="X690" s="36"/>
      <c r="Y690" s="36"/>
      <c r="Z690" s="36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73"/>
      <c r="U691" s="36"/>
      <c r="V691" s="36"/>
      <c r="W691" s="36"/>
      <c r="X691" s="36"/>
      <c r="Y691" s="36"/>
      <c r="Z691" s="36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73"/>
      <c r="U692" s="36"/>
      <c r="V692" s="36"/>
      <c r="W692" s="36"/>
      <c r="X692" s="36"/>
      <c r="Y692" s="36"/>
      <c r="Z692" s="36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73"/>
      <c r="U693" s="36"/>
      <c r="V693" s="36"/>
      <c r="W693" s="36"/>
      <c r="X693" s="36"/>
      <c r="Y693" s="36"/>
      <c r="Z693" s="36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73"/>
      <c r="U694" s="36"/>
      <c r="V694" s="36"/>
      <c r="W694" s="36"/>
      <c r="X694" s="36"/>
      <c r="Y694" s="36"/>
      <c r="Z694" s="36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73"/>
      <c r="U695" s="36"/>
      <c r="V695" s="36"/>
      <c r="W695" s="36"/>
      <c r="X695" s="36"/>
      <c r="Y695" s="36"/>
      <c r="Z695" s="36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73"/>
      <c r="U696" s="36"/>
      <c r="V696" s="36"/>
      <c r="W696" s="36"/>
      <c r="X696" s="36"/>
      <c r="Y696" s="36"/>
      <c r="Z696" s="36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73"/>
      <c r="U697" s="36"/>
      <c r="V697" s="36"/>
      <c r="W697" s="36"/>
      <c r="X697" s="36"/>
      <c r="Y697" s="36"/>
      <c r="Z697" s="36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73"/>
      <c r="U698" s="36"/>
      <c r="V698" s="36"/>
      <c r="W698" s="36"/>
      <c r="X698" s="36"/>
      <c r="Y698" s="36"/>
      <c r="Z698" s="36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73"/>
      <c r="U699" s="36"/>
      <c r="V699" s="36"/>
      <c r="W699" s="36"/>
      <c r="X699" s="36"/>
      <c r="Y699" s="36"/>
      <c r="Z699" s="36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73"/>
      <c r="U700" s="36"/>
      <c r="V700" s="36"/>
      <c r="W700" s="36"/>
      <c r="X700" s="36"/>
      <c r="Y700" s="36"/>
      <c r="Z700" s="36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73"/>
      <c r="U701" s="36"/>
      <c r="V701" s="36"/>
      <c r="W701" s="36"/>
      <c r="X701" s="36"/>
      <c r="Y701" s="36"/>
      <c r="Z701" s="36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73"/>
      <c r="U702" s="36"/>
      <c r="V702" s="36"/>
      <c r="W702" s="36"/>
      <c r="X702" s="36"/>
      <c r="Y702" s="36"/>
      <c r="Z702" s="36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73"/>
      <c r="U703" s="36"/>
      <c r="V703" s="36"/>
      <c r="W703" s="36"/>
      <c r="X703" s="36"/>
      <c r="Y703" s="36"/>
      <c r="Z703" s="36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73"/>
      <c r="U704" s="36"/>
      <c r="V704" s="36"/>
      <c r="W704" s="36"/>
      <c r="X704" s="36"/>
      <c r="Y704" s="36"/>
      <c r="Z704" s="36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73"/>
      <c r="U705" s="36"/>
      <c r="V705" s="36"/>
      <c r="W705" s="36"/>
      <c r="X705" s="36"/>
      <c r="Y705" s="36"/>
      <c r="Z705" s="36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73"/>
      <c r="U706" s="36"/>
      <c r="V706" s="36"/>
      <c r="W706" s="36"/>
      <c r="X706" s="36"/>
      <c r="Y706" s="36"/>
      <c r="Z706" s="36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73"/>
      <c r="U707" s="36"/>
      <c r="V707" s="36"/>
      <c r="W707" s="36"/>
      <c r="X707" s="36"/>
      <c r="Y707" s="36"/>
      <c r="Z707" s="36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73"/>
      <c r="U708" s="36"/>
      <c r="V708" s="36"/>
      <c r="W708" s="36"/>
      <c r="X708" s="36"/>
      <c r="Y708" s="36"/>
      <c r="Z708" s="36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73"/>
      <c r="U709" s="36"/>
      <c r="V709" s="36"/>
      <c r="W709" s="36"/>
      <c r="X709" s="36"/>
      <c r="Y709" s="36"/>
      <c r="Z709" s="36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73"/>
      <c r="U710" s="36"/>
      <c r="V710" s="36"/>
      <c r="W710" s="36"/>
      <c r="X710" s="36"/>
      <c r="Y710" s="36"/>
      <c r="Z710" s="36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73"/>
      <c r="U711" s="36"/>
      <c r="V711" s="36"/>
      <c r="W711" s="36"/>
      <c r="X711" s="36"/>
      <c r="Y711" s="36"/>
      <c r="Z711" s="36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73"/>
      <c r="U712" s="36"/>
      <c r="V712" s="36"/>
      <c r="W712" s="36"/>
      <c r="X712" s="36"/>
      <c r="Y712" s="36"/>
      <c r="Z712" s="36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73"/>
      <c r="U713" s="36"/>
      <c r="V713" s="36"/>
      <c r="W713" s="36"/>
      <c r="X713" s="36"/>
      <c r="Y713" s="36"/>
      <c r="Z713" s="36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73"/>
      <c r="U714" s="36"/>
      <c r="V714" s="36"/>
      <c r="W714" s="36"/>
      <c r="X714" s="36"/>
      <c r="Y714" s="36"/>
      <c r="Z714" s="36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73"/>
      <c r="U715" s="36"/>
      <c r="V715" s="36"/>
      <c r="W715" s="36"/>
      <c r="X715" s="36"/>
      <c r="Y715" s="36"/>
      <c r="Z715" s="36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73"/>
      <c r="U716" s="36"/>
      <c r="V716" s="36"/>
      <c r="W716" s="36"/>
      <c r="X716" s="36"/>
      <c r="Y716" s="36"/>
      <c r="Z716" s="36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73"/>
      <c r="U717" s="36"/>
      <c r="V717" s="36"/>
      <c r="W717" s="36"/>
      <c r="X717" s="36"/>
      <c r="Y717" s="36"/>
      <c r="Z717" s="36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73"/>
      <c r="U718" s="36"/>
      <c r="V718" s="36"/>
      <c r="W718" s="36"/>
      <c r="X718" s="36"/>
      <c r="Y718" s="36"/>
      <c r="Z718" s="36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73"/>
      <c r="U719" s="36"/>
      <c r="V719" s="36"/>
      <c r="W719" s="36"/>
      <c r="X719" s="36"/>
      <c r="Y719" s="36"/>
      <c r="Z719" s="36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73"/>
      <c r="U720" s="36"/>
      <c r="V720" s="36"/>
      <c r="W720" s="36"/>
      <c r="X720" s="36"/>
      <c r="Y720" s="36"/>
      <c r="Z720" s="36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73"/>
      <c r="U721" s="36"/>
      <c r="V721" s="36"/>
      <c r="W721" s="36"/>
      <c r="X721" s="36"/>
      <c r="Y721" s="36"/>
      <c r="Z721" s="36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73"/>
      <c r="U722" s="36"/>
      <c r="V722" s="36"/>
      <c r="W722" s="36"/>
      <c r="X722" s="36"/>
      <c r="Y722" s="36"/>
      <c r="Z722" s="36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73"/>
      <c r="U723" s="36"/>
      <c r="V723" s="36"/>
      <c r="W723" s="36"/>
      <c r="X723" s="36"/>
      <c r="Y723" s="36"/>
      <c r="Z723" s="36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73"/>
      <c r="U724" s="36"/>
      <c r="V724" s="36"/>
      <c r="W724" s="36"/>
      <c r="X724" s="36"/>
      <c r="Y724" s="36"/>
      <c r="Z724" s="36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73"/>
      <c r="U725" s="36"/>
      <c r="V725" s="36"/>
      <c r="W725" s="36"/>
      <c r="X725" s="36"/>
      <c r="Y725" s="36"/>
      <c r="Z725" s="36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73"/>
      <c r="U726" s="36"/>
      <c r="V726" s="36"/>
      <c r="W726" s="36"/>
      <c r="X726" s="36"/>
      <c r="Y726" s="36"/>
      <c r="Z726" s="36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73"/>
      <c r="U727" s="36"/>
      <c r="V727" s="36"/>
      <c r="W727" s="36"/>
      <c r="X727" s="36"/>
      <c r="Y727" s="36"/>
      <c r="Z727" s="36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73"/>
      <c r="U728" s="36"/>
      <c r="V728" s="36"/>
      <c r="W728" s="36"/>
      <c r="X728" s="36"/>
      <c r="Y728" s="36"/>
      <c r="Z728" s="36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73"/>
      <c r="U729" s="36"/>
      <c r="V729" s="36"/>
      <c r="W729" s="36"/>
      <c r="X729" s="36"/>
      <c r="Y729" s="36"/>
      <c r="Z729" s="36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73"/>
      <c r="U730" s="36"/>
      <c r="V730" s="36"/>
      <c r="W730" s="36"/>
      <c r="X730" s="36"/>
      <c r="Y730" s="36"/>
      <c r="Z730" s="36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73"/>
      <c r="U731" s="36"/>
      <c r="V731" s="36"/>
      <c r="W731" s="36"/>
      <c r="X731" s="36"/>
      <c r="Y731" s="36"/>
      <c r="Z731" s="36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73"/>
      <c r="U732" s="36"/>
      <c r="V732" s="36"/>
      <c r="W732" s="36"/>
      <c r="X732" s="36"/>
      <c r="Y732" s="36"/>
      <c r="Z732" s="36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73"/>
      <c r="U733" s="36"/>
      <c r="V733" s="36"/>
      <c r="W733" s="36"/>
      <c r="X733" s="36"/>
      <c r="Y733" s="36"/>
      <c r="Z733" s="36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73"/>
      <c r="U734" s="36"/>
      <c r="V734" s="36"/>
      <c r="W734" s="36"/>
      <c r="X734" s="36"/>
      <c r="Y734" s="36"/>
      <c r="Z734" s="36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73"/>
      <c r="U735" s="36"/>
      <c r="V735" s="36"/>
      <c r="W735" s="36"/>
      <c r="X735" s="36"/>
      <c r="Y735" s="36"/>
      <c r="Z735" s="36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73"/>
      <c r="U736" s="36"/>
      <c r="V736" s="36"/>
      <c r="W736" s="36"/>
      <c r="X736" s="36"/>
      <c r="Y736" s="36"/>
      <c r="Z736" s="36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73"/>
      <c r="U737" s="36"/>
      <c r="V737" s="36"/>
      <c r="W737" s="36"/>
      <c r="X737" s="36"/>
      <c r="Y737" s="36"/>
      <c r="Z737" s="36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73"/>
      <c r="U738" s="36"/>
      <c r="V738" s="36"/>
      <c r="W738" s="36"/>
      <c r="X738" s="36"/>
      <c r="Y738" s="36"/>
      <c r="Z738" s="36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73"/>
      <c r="U739" s="36"/>
      <c r="V739" s="36"/>
      <c r="W739" s="36"/>
      <c r="X739" s="36"/>
      <c r="Y739" s="36"/>
      <c r="Z739" s="36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73"/>
      <c r="U740" s="36"/>
      <c r="V740" s="36"/>
      <c r="W740" s="36"/>
      <c r="X740" s="36"/>
      <c r="Y740" s="36"/>
      <c r="Z740" s="36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73"/>
      <c r="U741" s="36"/>
      <c r="V741" s="36"/>
      <c r="W741" s="36"/>
      <c r="X741" s="36"/>
      <c r="Y741" s="36"/>
      <c r="Z741" s="36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73"/>
      <c r="U742" s="36"/>
      <c r="V742" s="36"/>
      <c r="W742" s="36"/>
      <c r="X742" s="36"/>
      <c r="Y742" s="36"/>
      <c r="Z742" s="36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73"/>
      <c r="U743" s="36"/>
      <c r="V743" s="36"/>
      <c r="W743" s="36"/>
      <c r="X743" s="36"/>
      <c r="Y743" s="36"/>
      <c r="Z743" s="36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73"/>
      <c r="U744" s="36"/>
      <c r="V744" s="36"/>
      <c r="W744" s="36"/>
      <c r="X744" s="36"/>
      <c r="Y744" s="36"/>
      <c r="Z744" s="36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73"/>
      <c r="U745" s="36"/>
      <c r="V745" s="36"/>
      <c r="W745" s="36"/>
      <c r="X745" s="36"/>
      <c r="Y745" s="36"/>
      <c r="Z745" s="36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73"/>
      <c r="U746" s="36"/>
      <c r="V746" s="36"/>
      <c r="W746" s="36"/>
      <c r="X746" s="36"/>
      <c r="Y746" s="36"/>
      <c r="Z746" s="36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73"/>
      <c r="U747" s="36"/>
      <c r="V747" s="36"/>
      <c r="W747" s="36"/>
      <c r="X747" s="36"/>
      <c r="Y747" s="36"/>
      <c r="Z747" s="36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73"/>
      <c r="U748" s="36"/>
      <c r="V748" s="36"/>
      <c r="W748" s="36"/>
      <c r="X748" s="36"/>
      <c r="Y748" s="36"/>
      <c r="Z748" s="36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73"/>
      <c r="U749" s="36"/>
      <c r="V749" s="36"/>
      <c r="W749" s="36"/>
      <c r="X749" s="36"/>
      <c r="Y749" s="36"/>
      <c r="Z749" s="36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73"/>
      <c r="U750" s="36"/>
      <c r="V750" s="36"/>
      <c r="W750" s="36"/>
      <c r="X750" s="36"/>
      <c r="Y750" s="36"/>
      <c r="Z750" s="36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73"/>
      <c r="U751" s="36"/>
      <c r="V751" s="36"/>
      <c r="W751" s="36"/>
      <c r="X751" s="36"/>
      <c r="Y751" s="36"/>
      <c r="Z751" s="36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73"/>
      <c r="U752" s="36"/>
      <c r="V752" s="36"/>
      <c r="W752" s="36"/>
      <c r="X752" s="36"/>
      <c r="Y752" s="36"/>
      <c r="Z752" s="36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73"/>
      <c r="U753" s="36"/>
      <c r="V753" s="36"/>
      <c r="W753" s="36"/>
      <c r="X753" s="36"/>
      <c r="Y753" s="36"/>
      <c r="Z753" s="36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73"/>
      <c r="U754" s="36"/>
      <c r="V754" s="36"/>
      <c r="W754" s="36"/>
      <c r="X754" s="36"/>
      <c r="Y754" s="36"/>
      <c r="Z754" s="36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73"/>
      <c r="U755" s="36"/>
      <c r="V755" s="36"/>
      <c r="W755" s="36"/>
      <c r="X755" s="36"/>
      <c r="Y755" s="36"/>
      <c r="Z755" s="36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73"/>
      <c r="U756" s="36"/>
      <c r="V756" s="36"/>
      <c r="W756" s="36"/>
      <c r="X756" s="36"/>
      <c r="Y756" s="36"/>
      <c r="Z756" s="36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73"/>
      <c r="U757" s="36"/>
      <c r="V757" s="36"/>
      <c r="W757" s="36"/>
      <c r="X757" s="36"/>
      <c r="Y757" s="36"/>
      <c r="Z757" s="36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73"/>
      <c r="U758" s="36"/>
      <c r="V758" s="36"/>
      <c r="W758" s="36"/>
      <c r="X758" s="36"/>
      <c r="Y758" s="36"/>
      <c r="Z758" s="36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73"/>
      <c r="U759" s="36"/>
      <c r="V759" s="36"/>
      <c r="W759" s="36"/>
      <c r="X759" s="36"/>
      <c r="Y759" s="36"/>
      <c r="Z759" s="36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73"/>
      <c r="U760" s="36"/>
      <c r="V760" s="36"/>
      <c r="W760" s="36"/>
      <c r="X760" s="36"/>
      <c r="Y760" s="36"/>
      <c r="Z760" s="36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73"/>
      <c r="U761" s="36"/>
      <c r="V761" s="36"/>
      <c r="W761" s="36"/>
      <c r="X761" s="36"/>
      <c r="Y761" s="36"/>
      <c r="Z761" s="36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73"/>
      <c r="U762" s="36"/>
      <c r="V762" s="36"/>
      <c r="W762" s="36"/>
      <c r="X762" s="36"/>
      <c r="Y762" s="36"/>
      <c r="Z762" s="36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73"/>
      <c r="U763" s="36"/>
      <c r="V763" s="36"/>
      <c r="W763" s="36"/>
      <c r="X763" s="36"/>
      <c r="Y763" s="36"/>
      <c r="Z763" s="36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73"/>
      <c r="U764" s="36"/>
      <c r="V764" s="36"/>
      <c r="W764" s="36"/>
      <c r="X764" s="36"/>
      <c r="Y764" s="36"/>
      <c r="Z764" s="36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73"/>
      <c r="U765" s="36"/>
      <c r="V765" s="36"/>
      <c r="W765" s="36"/>
      <c r="X765" s="36"/>
      <c r="Y765" s="36"/>
      <c r="Z765" s="36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73"/>
      <c r="U766" s="36"/>
      <c r="V766" s="36"/>
      <c r="W766" s="36"/>
      <c r="X766" s="36"/>
      <c r="Y766" s="36"/>
      <c r="Z766" s="36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73"/>
      <c r="U767" s="36"/>
      <c r="V767" s="36"/>
      <c r="W767" s="36"/>
      <c r="X767" s="36"/>
      <c r="Y767" s="36"/>
      <c r="Z767" s="36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73"/>
      <c r="U768" s="36"/>
      <c r="V768" s="36"/>
      <c r="W768" s="36"/>
      <c r="X768" s="36"/>
      <c r="Y768" s="36"/>
      <c r="Z768" s="36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73"/>
      <c r="U769" s="36"/>
      <c r="V769" s="36"/>
      <c r="W769" s="36"/>
      <c r="X769" s="36"/>
      <c r="Y769" s="36"/>
      <c r="Z769" s="36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73"/>
      <c r="U770" s="36"/>
      <c r="V770" s="36"/>
      <c r="W770" s="36"/>
      <c r="X770" s="36"/>
      <c r="Y770" s="36"/>
      <c r="Z770" s="36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73"/>
      <c r="U771" s="36"/>
      <c r="V771" s="36"/>
      <c r="W771" s="36"/>
      <c r="X771" s="36"/>
      <c r="Y771" s="36"/>
      <c r="Z771" s="36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73"/>
      <c r="U772" s="36"/>
      <c r="V772" s="36"/>
      <c r="W772" s="36"/>
      <c r="X772" s="36"/>
      <c r="Y772" s="36"/>
      <c r="Z772" s="36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73"/>
      <c r="U773" s="36"/>
      <c r="V773" s="36"/>
      <c r="W773" s="36"/>
      <c r="X773" s="36"/>
      <c r="Y773" s="36"/>
      <c r="Z773" s="36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73"/>
      <c r="U774" s="36"/>
      <c r="V774" s="36"/>
      <c r="W774" s="36"/>
      <c r="X774" s="36"/>
      <c r="Y774" s="36"/>
      <c r="Z774" s="36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73"/>
      <c r="U775" s="36"/>
      <c r="V775" s="36"/>
      <c r="W775" s="36"/>
      <c r="X775" s="36"/>
      <c r="Y775" s="36"/>
      <c r="Z775" s="36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73"/>
      <c r="U776" s="36"/>
      <c r="V776" s="36"/>
      <c r="W776" s="36"/>
      <c r="X776" s="36"/>
      <c r="Y776" s="36"/>
      <c r="Z776" s="36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73"/>
      <c r="U777" s="36"/>
      <c r="V777" s="36"/>
      <c r="W777" s="36"/>
      <c r="X777" s="36"/>
      <c r="Y777" s="36"/>
      <c r="Z777" s="36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73"/>
      <c r="U778" s="36"/>
      <c r="V778" s="36"/>
      <c r="W778" s="36"/>
      <c r="X778" s="36"/>
      <c r="Y778" s="36"/>
      <c r="Z778" s="36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73"/>
      <c r="U779" s="36"/>
      <c r="V779" s="36"/>
      <c r="W779" s="36"/>
      <c r="X779" s="36"/>
      <c r="Y779" s="36"/>
      <c r="Z779" s="36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73"/>
      <c r="U780" s="36"/>
      <c r="V780" s="36"/>
      <c r="W780" s="36"/>
      <c r="X780" s="36"/>
      <c r="Y780" s="36"/>
      <c r="Z780" s="36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73"/>
      <c r="U781" s="36"/>
      <c r="V781" s="36"/>
      <c r="W781" s="36"/>
      <c r="X781" s="36"/>
      <c r="Y781" s="36"/>
      <c r="Z781" s="36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73"/>
      <c r="U782" s="36"/>
      <c r="V782" s="36"/>
      <c r="W782" s="36"/>
      <c r="X782" s="36"/>
      <c r="Y782" s="36"/>
      <c r="Z782" s="36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73"/>
      <c r="U783" s="36"/>
      <c r="V783" s="36"/>
      <c r="W783" s="36"/>
      <c r="X783" s="36"/>
      <c r="Y783" s="36"/>
      <c r="Z783" s="36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73"/>
      <c r="U784" s="36"/>
      <c r="V784" s="36"/>
      <c r="W784" s="36"/>
      <c r="X784" s="36"/>
      <c r="Y784" s="36"/>
      <c r="Z784" s="36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73"/>
      <c r="U785" s="36"/>
      <c r="V785" s="36"/>
      <c r="W785" s="36"/>
      <c r="X785" s="36"/>
      <c r="Y785" s="36"/>
      <c r="Z785" s="36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73"/>
      <c r="U786" s="36"/>
      <c r="V786" s="36"/>
      <c r="W786" s="36"/>
      <c r="X786" s="36"/>
      <c r="Y786" s="36"/>
      <c r="Z786" s="36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73"/>
      <c r="U787" s="36"/>
      <c r="V787" s="36"/>
      <c r="W787" s="36"/>
      <c r="X787" s="36"/>
      <c r="Y787" s="36"/>
      <c r="Z787" s="36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73"/>
      <c r="U788" s="36"/>
      <c r="V788" s="36"/>
      <c r="W788" s="36"/>
      <c r="X788" s="36"/>
      <c r="Y788" s="36"/>
      <c r="Z788" s="36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73"/>
      <c r="U789" s="36"/>
      <c r="V789" s="36"/>
      <c r="W789" s="36"/>
      <c r="X789" s="36"/>
      <c r="Y789" s="36"/>
      <c r="Z789" s="36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73"/>
      <c r="U790" s="36"/>
      <c r="V790" s="36"/>
      <c r="W790" s="36"/>
      <c r="X790" s="36"/>
      <c r="Y790" s="36"/>
      <c r="Z790" s="36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73"/>
      <c r="U791" s="36"/>
      <c r="V791" s="36"/>
      <c r="W791" s="36"/>
      <c r="X791" s="36"/>
      <c r="Y791" s="36"/>
      <c r="Z791" s="36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73"/>
      <c r="U792" s="36"/>
      <c r="V792" s="36"/>
      <c r="W792" s="36"/>
      <c r="X792" s="36"/>
      <c r="Y792" s="36"/>
      <c r="Z792" s="36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73"/>
      <c r="U793" s="36"/>
      <c r="V793" s="36"/>
      <c r="W793" s="36"/>
      <c r="X793" s="36"/>
      <c r="Y793" s="36"/>
      <c r="Z793" s="36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73"/>
      <c r="U794" s="36"/>
      <c r="V794" s="36"/>
      <c r="W794" s="36"/>
      <c r="X794" s="36"/>
      <c r="Y794" s="36"/>
      <c r="Z794" s="36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73"/>
      <c r="U795" s="36"/>
      <c r="V795" s="36"/>
      <c r="W795" s="36"/>
      <c r="X795" s="36"/>
      <c r="Y795" s="36"/>
      <c r="Z795" s="36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73"/>
      <c r="U796" s="36"/>
      <c r="V796" s="36"/>
      <c r="W796" s="36"/>
      <c r="X796" s="36"/>
      <c r="Y796" s="36"/>
      <c r="Z796" s="36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73"/>
      <c r="U797" s="36"/>
      <c r="V797" s="36"/>
      <c r="W797" s="36"/>
      <c r="X797" s="36"/>
      <c r="Y797" s="36"/>
      <c r="Z797" s="36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73"/>
      <c r="U798" s="36"/>
      <c r="V798" s="36"/>
      <c r="W798" s="36"/>
      <c r="X798" s="36"/>
      <c r="Y798" s="36"/>
      <c r="Z798" s="36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73"/>
      <c r="U799" s="36"/>
      <c r="V799" s="36"/>
      <c r="W799" s="36"/>
      <c r="X799" s="36"/>
      <c r="Y799" s="36"/>
      <c r="Z799" s="36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73"/>
      <c r="U800" s="36"/>
      <c r="V800" s="36"/>
      <c r="W800" s="36"/>
      <c r="X800" s="36"/>
      <c r="Y800" s="36"/>
      <c r="Z800" s="36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73"/>
      <c r="U801" s="36"/>
      <c r="V801" s="36"/>
      <c r="W801" s="36"/>
      <c r="X801" s="36"/>
      <c r="Y801" s="36"/>
      <c r="Z801" s="36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73"/>
      <c r="U802" s="36"/>
      <c r="V802" s="36"/>
      <c r="W802" s="36"/>
      <c r="X802" s="36"/>
      <c r="Y802" s="36"/>
      <c r="Z802" s="36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73"/>
      <c r="U803" s="36"/>
      <c r="V803" s="36"/>
      <c r="W803" s="36"/>
      <c r="X803" s="36"/>
      <c r="Y803" s="36"/>
      <c r="Z803" s="36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73"/>
      <c r="U804" s="36"/>
      <c r="V804" s="36"/>
      <c r="W804" s="36"/>
      <c r="X804" s="36"/>
      <c r="Y804" s="36"/>
      <c r="Z804" s="36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73"/>
      <c r="U805" s="36"/>
      <c r="V805" s="36"/>
      <c r="W805" s="36"/>
      <c r="X805" s="36"/>
      <c r="Y805" s="36"/>
      <c r="Z805" s="36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73"/>
      <c r="U806" s="36"/>
      <c r="V806" s="36"/>
      <c r="W806" s="36"/>
      <c r="X806" s="36"/>
      <c r="Y806" s="36"/>
      <c r="Z806" s="36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73"/>
      <c r="U807" s="36"/>
      <c r="V807" s="36"/>
      <c r="W807" s="36"/>
      <c r="X807" s="36"/>
      <c r="Y807" s="36"/>
      <c r="Z807" s="36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73"/>
      <c r="U808" s="36"/>
      <c r="V808" s="36"/>
      <c r="W808" s="36"/>
      <c r="X808" s="36"/>
      <c r="Y808" s="36"/>
      <c r="Z808" s="36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73"/>
      <c r="U809" s="36"/>
      <c r="V809" s="36"/>
      <c r="W809" s="36"/>
      <c r="X809" s="36"/>
      <c r="Y809" s="36"/>
      <c r="Z809" s="36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73"/>
      <c r="U810" s="36"/>
      <c r="V810" s="36"/>
      <c r="W810" s="36"/>
      <c r="X810" s="36"/>
      <c r="Y810" s="36"/>
      <c r="Z810" s="36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73"/>
      <c r="U811" s="36"/>
      <c r="V811" s="36"/>
      <c r="W811" s="36"/>
      <c r="X811" s="36"/>
      <c r="Y811" s="36"/>
      <c r="Z811" s="36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73"/>
      <c r="U812" s="36"/>
      <c r="V812" s="36"/>
      <c r="W812" s="36"/>
      <c r="X812" s="36"/>
      <c r="Y812" s="36"/>
      <c r="Z812" s="36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73"/>
      <c r="U813" s="36"/>
      <c r="V813" s="36"/>
      <c r="W813" s="36"/>
      <c r="X813" s="36"/>
      <c r="Y813" s="36"/>
      <c r="Z813" s="36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73"/>
      <c r="U814" s="36"/>
      <c r="V814" s="36"/>
      <c r="W814" s="36"/>
      <c r="X814" s="36"/>
      <c r="Y814" s="36"/>
      <c r="Z814" s="36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73"/>
      <c r="U815" s="36"/>
      <c r="V815" s="36"/>
      <c r="W815" s="36"/>
      <c r="X815" s="36"/>
      <c r="Y815" s="36"/>
      <c r="Z815" s="36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73"/>
      <c r="U816" s="36"/>
      <c r="V816" s="36"/>
      <c r="W816" s="36"/>
      <c r="X816" s="36"/>
      <c r="Y816" s="36"/>
      <c r="Z816" s="36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73"/>
      <c r="U817" s="36"/>
      <c r="V817" s="36"/>
      <c r="W817" s="36"/>
      <c r="X817" s="36"/>
      <c r="Y817" s="36"/>
      <c r="Z817" s="36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73"/>
      <c r="U818" s="36"/>
      <c r="V818" s="36"/>
      <c r="W818" s="36"/>
      <c r="X818" s="36"/>
      <c r="Y818" s="36"/>
      <c r="Z818" s="36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73"/>
      <c r="U819" s="36"/>
      <c r="V819" s="36"/>
      <c r="W819" s="36"/>
      <c r="X819" s="36"/>
      <c r="Y819" s="36"/>
      <c r="Z819" s="36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73"/>
      <c r="U820" s="36"/>
      <c r="V820" s="36"/>
      <c r="W820" s="36"/>
      <c r="X820" s="36"/>
      <c r="Y820" s="36"/>
      <c r="Z820" s="36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73"/>
      <c r="U821" s="36"/>
      <c r="V821" s="36"/>
      <c r="W821" s="36"/>
      <c r="X821" s="36"/>
      <c r="Y821" s="36"/>
      <c r="Z821" s="36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73"/>
      <c r="U822" s="36"/>
      <c r="V822" s="36"/>
      <c r="W822" s="36"/>
      <c r="X822" s="36"/>
      <c r="Y822" s="36"/>
      <c r="Z822" s="36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73"/>
      <c r="U823" s="36"/>
      <c r="V823" s="36"/>
      <c r="W823" s="36"/>
      <c r="X823" s="36"/>
      <c r="Y823" s="36"/>
      <c r="Z823" s="36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73"/>
      <c r="U824" s="36"/>
      <c r="V824" s="36"/>
      <c r="W824" s="36"/>
      <c r="X824" s="36"/>
      <c r="Y824" s="36"/>
      <c r="Z824" s="36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73"/>
      <c r="U825" s="36"/>
      <c r="V825" s="36"/>
      <c r="W825" s="36"/>
      <c r="X825" s="36"/>
      <c r="Y825" s="36"/>
      <c r="Z825" s="36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73"/>
      <c r="U826" s="36"/>
      <c r="V826" s="36"/>
      <c r="W826" s="36"/>
      <c r="X826" s="36"/>
      <c r="Y826" s="36"/>
      <c r="Z826" s="36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73"/>
      <c r="U827" s="36"/>
      <c r="V827" s="36"/>
      <c r="W827" s="36"/>
      <c r="X827" s="36"/>
      <c r="Y827" s="36"/>
      <c r="Z827" s="36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73"/>
      <c r="U828" s="36"/>
      <c r="V828" s="36"/>
      <c r="W828" s="36"/>
      <c r="X828" s="36"/>
      <c r="Y828" s="36"/>
      <c r="Z828" s="36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73"/>
      <c r="U829" s="36"/>
      <c r="V829" s="36"/>
      <c r="W829" s="36"/>
      <c r="X829" s="36"/>
      <c r="Y829" s="36"/>
      <c r="Z829" s="36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73"/>
      <c r="U830" s="36"/>
      <c r="V830" s="36"/>
      <c r="W830" s="36"/>
      <c r="X830" s="36"/>
      <c r="Y830" s="36"/>
      <c r="Z830" s="36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73"/>
      <c r="U831" s="36"/>
      <c r="V831" s="36"/>
      <c r="W831" s="36"/>
      <c r="X831" s="36"/>
      <c r="Y831" s="36"/>
      <c r="Z831" s="36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73"/>
      <c r="U832" s="36"/>
      <c r="V832" s="36"/>
      <c r="W832" s="36"/>
      <c r="X832" s="36"/>
      <c r="Y832" s="36"/>
      <c r="Z832" s="36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73"/>
      <c r="U833" s="36"/>
      <c r="V833" s="36"/>
      <c r="W833" s="36"/>
      <c r="X833" s="36"/>
      <c r="Y833" s="36"/>
      <c r="Z833" s="36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73"/>
      <c r="U834" s="36"/>
      <c r="V834" s="36"/>
      <c r="W834" s="36"/>
      <c r="X834" s="36"/>
      <c r="Y834" s="36"/>
      <c r="Z834" s="36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73"/>
      <c r="U835" s="36"/>
      <c r="V835" s="36"/>
      <c r="W835" s="36"/>
      <c r="X835" s="36"/>
      <c r="Y835" s="36"/>
      <c r="Z835" s="36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73"/>
      <c r="U836" s="36"/>
      <c r="V836" s="36"/>
      <c r="W836" s="36"/>
      <c r="X836" s="36"/>
      <c r="Y836" s="36"/>
      <c r="Z836" s="36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73"/>
      <c r="U837" s="36"/>
      <c r="V837" s="36"/>
      <c r="W837" s="36"/>
      <c r="X837" s="36"/>
      <c r="Y837" s="36"/>
      <c r="Z837" s="36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73"/>
      <c r="U838" s="36"/>
      <c r="V838" s="36"/>
      <c r="W838" s="36"/>
      <c r="X838" s="36"/>
      <c r="Y838" s="36"/>
      <c r="Z838" s="36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73"/>
      <c r="U839" s="36"/>
      <c r="V839" s="36"/>
      <c r="W839" s="36"/>
      <c r="X839" s="36"/>
      <c r="Y839" s="36"/>
      <c r="Z839" s="36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73"/>
      <c r="U840" s="36"/>
      <c r="V840" s="36"/>
      <c r="W840" s="36"/>
      <c r="X840" s="36"/>
      <c r="Y840" s="36"/>
      <c r="Z840" s="36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73"/>
      <c r="U841" s="36"/>
      <c r="V841" s="36"/>
      <c r="W841" s="36"/>
      <c r="X841" s="36"/>
      <c r="Y841" s="36"/>
      <c r="Z841" s="36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73"/>
      <c r="U842" s="36"/>
      <c r="V842" s="36"/>
      <c r="W842" s="36"/>
      <c r="X842" s="36"/>
      <c r="Y842" s="36"/>
      <c r="Z842" s="36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73"/>
      <c r="U843" s="36"/>
      <c r="V843" s="36"/>
      <c r="W843" s="36"/>
      <c r="X843" s="36"/>
      <c r="Y843" s="36"/>
      <c r="Z843" s="36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73"/>
      <c r="U844" s="36"/>
      <c r="V844" s="36"/>
      <c r="W844" s="36"/>
      <c r="X844" s="36"/>
      <c r="Y844" s="36"/>
      <c r="Z844" s="36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73"/>
      <c r="U845" s="36"/>
      <c r="V845" s="36"/>
      <c r="W845" s="36"/>
      <c r="X845" s="36"/>
      <c r="Y845" s="36"/>
      <c r="Z845" s="36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73"/>
      <c r="U846" s="36"/>
      <c r="V846" s="36"/>
      <c r="W846" s="36"/>
      <c r="X846" s="36"/>
      <c r="Y846" s="36"/>
      <c r="Z846" s="36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73"/>
      <c r="U847" s="36"/>
      <c r="V847" s="36"/>
      <c r="W847" s="36"/>
      <c r="X847" s="36"/>
      <c r="Y847" s="36"/>
      <c r="Z847" s="36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73"/>
      <c r="U848" s="36"/>
      <c r="V848" s="36"/>
      <c r="W848" s="36"/>
      <c r="X848" s="36"/>
      <c r="Y848" s="36"/>
      <c r="Z848" s="36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73"/>
      <c r="U849" s="36"/>
      <c r="V849" s="36"/>
      <c r="W849" s="36"/>
      <c r="X849" s="36"/>
      <c r="Y849" s="36"/>
      <c r="Z849" s="36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73"/>
      <c r="U850" s="36"/>
      <c r="V850" s="36"/>
      <c r="W850" s="36"/>
      <c r="X850" s="36"/>
      <c r="Y850" s="36"/>
      <c r="Z850" s="36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73"/>
      <c r="U851" s="36"/>
      <c r="V851" s="36"/>
      <c r="W851" s="36"/>
      <c r="X851" s="36"/>
      <c r="Y851" s="36"/>
      <c r="Z851" s="36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73"/>
      <c r="U852" s="36"/>
      <c r="V852" s="36"/>
      <c r="W852" s="36"/>
      <c r="X852" s="36"/>
      <c r="Y852" s="36"/>
      <c r="Z852" s="36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73"/>
      <c r="U853" s="36"/>
      <c r="V853" s="36"/>
      <c r="W853" s="36"/>
      <c r="X853" s="36"/>
      <c r="Y853" s="36"/>
      <c r="Z853" s="36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73"/>
      <c r="U854" s="36"/>
      <c r="V854" s="36"/>
      <c r="W854" s="36"/>
      <c r="X854" s="36"/>
      <c r="Y854" s="36"/>
      <c r="Z854" s="36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73"/>
      <c r="U855" s="36"/>
      <c r="V855" s="36"/>
      <c r="W855" s="36"/>
      <c r="X855" s="36"/>
      <c r="Y855" s="36"/>
      <c r="Z855" s="36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73"/>
      <c r="U856" s="36"/>
      <c r="V856" s="36"/>
      <c r="W856" s="36"/>
      <c r="X856" s="36"/>
      <c r="Y856" s="36"/>
      <c r="Z856" s="36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73"/>
      <c r="U857" s="36"/>
      <c r="V857" s="36"/>
      <c r="W857" s="36"/>
      <c r="X857" s="36"/>
      <c r="Y857" s="36"/>
      <c r="Z857" s="36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73"/>
      <c r="U858" s="36"/>
      <c r="V858" s="36"/>
      <c r="W858" s="36"/>
      <c r="X858" s="36"/>
      <c r="Y858" s="36"/>
      <c r="Z858" s="36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73"/>
      <c r="U859" s="36"/>
      <c r="V859" s="36"/>
      <c r="W859" s="36"/>
      <c r="X859" s="36"/>
      <c r="Y859" s="36"/>
      <c r="Z859" s="36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73"/>
      <c r="U860" s="36"/>
      <c r="V860" s="36"/>
      <c r="W860" s="36"/>
      <c r="X860" s="36"/>
      <c r="Y860" s="36"/>
      <c r="Z860" s="36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73"/>
      <c r="U861" s="36"/>
      <c r="V861" s="36"/>
      <c r="W861" s="36"/>
      <c r="X861" s="36"/>
      <c r="Y861" s="36"/>
      <c r="Z861" s="36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73"/>
      <c r="U862" s="36"/>
      <c r="V862" s="36"/>
      <c r="W862" s="36"/>
      <c r="X862" s="36"/>
      <c r="Y862" s="36"/>
      <c r="Z862" s="36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73"/>
      <c r="U863" s="36"/>
      <c r="V863" s="36"/>
      <c r="W863" s="36"/>
      <c r="X863" s="36"/>
      <c r="Y863" s="36"/>
      <c r="Z863" s="36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73"/>
      <c r="U864" s="36"/>
      <c r="V864" s="36"/>
      <c r="W864" s="36"/>
      <c r="X864" s="36"/>
      <c r="Y864" s="36"/>
      <c r="Z864" s="36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73"/>
      <c r="U865" s="36"/>
      <c r="V865" s="36"/>
      <c r="W865" s="36"/>
      <c r="X865" s="36"/>
      <c r="Y865" s="36"/>
      <c r="Z865" s="36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73"/>
      <c r="U866" s="36"/>
      <c r="V866" s="36"/>
      <c r="W866" s="36"/>
      <c r="X866" s="36"/>
      <c r="Y866" s="36"/>
      <c r="Z866" s="36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73"/>
      <c r="U867" s="36"/>
      <c r="V867" s="36"/>
      <c r="W867" s="36"/>
      <c r="X867" s="36"/>
      <c r="Y867" s="36"/>
      <c r="Z867" s="36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73"/>
      <c r="U868" s="36"/>
      <c r="V868" s="36"/>
      <c r="W868" s="36"/>
      <c r="X868" s="36"/>
      <c r="Y868" s="36"/>
      <c r="Z868" s="36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73"/>
      <c r="U869" s="36"/>
      <c r="V869" s="36"/>
      <c r="W869" s="36"/>
      <c r="X869" s="36"/>
      <c r="Y869" s="36"/>
      <c r="Z869" s="36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73"/>
      <c r="U870" s="36"/>
      <c r="V870" s="36"/>
      <c r="W870" s="36"/>
      <c r="X870" s="36"/>
      <c r="Y870" s="36"/>
      <c r="Z870" s="36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73"/>
      <c r="U871" s="36"/>
      <c r="V871" s="36"/>
      <c r="W871" s="36"/>
      <c r="X871" s="36"/>
      <c r="Y871" s="36"/>
      <c r="Z871" s="36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73"/>
      <c r="U872" s="36"/>
      <c r="V872" s="36"/>
      <c r="W872" s="36"/>
      <c r="X872" s="36"/>
      <c r="Y872" s="36"/>
      <c r="Z872" s="36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73"/>
      <c r="U873" s="36"/>
      <c r="V873" s="36"/>
      <c r="W873" s="36"/>
      <c r="X873" s="36"/>
      <c r="Y873" s="36"/>
      <c r="Z873" s="36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73"/>
      <c r="U874" s="36"/>
      <c r="V874" s="36"/>
      <c r="W874" s="36"/>
      <c r="X874" s="36"/>
      <c r="Y874" s="36"/>
      <c r="Z874" s="36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73"/>
      <c r="U875" s="36"/>
      <c r="V875" s="36"/>
      <c r="W875" s="36"/>
      <c r="X875" s="36"/>
      <c r="Y875" s="36"/>
      <c r="Z875" s="36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73"/>
      <c r="U876" s="36"/>
      <c r="V876" s="36"/>
      <c r="W876" s="36"/>
      <c r="X876" s="36"/>
      <c r="Y876" s="36"/>
      <c r="Z876" s="36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73"/>
      <c r="U877" s="36"/>
      <c r="V877" s="36"/>
      <c r="W877" s="36"/>
      <c r="X877" s="36"/>
      <c r="Y877" s="36"/>
      <c r="Z877" s="36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73"/>
      <c r="U878" s="36"/>
      <c r="V878" s="36"/>
      <c r="W878" s="36"/>
      <c r="X878" s="36"/>
      <c r="Y878" s="36"/>
      <c r="Z878" s="36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73"/>
      <c r="U879" s="36"/>
      <c r="V879" s="36"/>
      <c r="W879" s="36"/>
      <c r="X879" s="36"/>
      <c r="Y879" s="36"/>
      <c r="Z879" s="36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73"/>
      <c r="U880" s="36"/>
      <c r="V880" s="36"/>
      <c r="W880" s="36"/>
      <c r="X880" s="36"/>
      <c r="Y880" s="36"/>
      <c r="Z880" s="36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73"/>
      <c r="U881" s="36"/>
      <c r="V881" s="36"/>
      <c r="W881" s="36"/>
      <c r="X881" s="36"/>
      <c r="Y881" s="36"/>
      <c r="Z881" s="36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73"/>
      <c r="U882" s="36"/>
      <c r="V882" s="36"/>
      <c r="W882" s="36"/>
      <c r="X882" s="36"/>
      <c r="Y882" s="36"/>
      <c r="Z882" s="36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73"/>
      <c r="U883" s="36"/>
      <c r="V883" s="36"/>
      <c r="W883" s="36"/>
      <c r="X883" s="36"/>
      <c r="Y883" s="36"/>
      <c r="Z883" s="36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73"/>
      <c r="U884" s="36"/>
      <c r="V884" s="36"/>
      <c r="W884" s="36"/>
      <c r="X884" s="36"/>
      <c r="Y884" s="36"/>
      <c r="Z884" s="36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73"/>
      <c r="U885" s="36"/>
      <c r="V885" s="36"/>
      <c r="W885" s="36"/>
      <c r="X885" s="36"/>
      <c r="Y885" s="36"/>
      <c r="Z885" s="36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73"/>
      <c r="U886" s="36"/>
      <c r="V886" s="36"/>
      <c r="W886" s="36"/>
      <c r="X886" s="36"/>
      <c r="Y886" s="36"/>
      <c r="Z886" s="36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73"/>
      <c r="U887" s="36"/>
      <c r="V887" s="36"/>
      <c r="W887" s="36"/>
      <c r="X887" s="36"/>
      <c r="Y887" s="36"/>
      <c r="Z887" s="36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73"/>
      <c r="U888" s="36"/>
      <c r="V888" s="36"/>
      <c r="W888" s="36"/>
      <c r="X888" s="36"/>
      <c r="Y888" s="36"/>
      <c r="Z888" s="36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73"/>
      <c r="U889" s="36"/>
      <c r="V889" s="36"/>
      <c r="W889" s="36"/>
      <c r="X889" s="36"/>
      <c r="Y889" s="36"/>
      <c r="Z889" s="36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73"/>
      <c r="U890" s="36"/>
      <c r="V890" s="36"/>
      <c r="W890" s="36"/>
      <c r="X890" s="36"/>
      <c r="Y890" s="36"/>
      <c r="Z890" s="36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73"/>
      <c r="U891" s="36"/>
      <c r="V891" s="36"/>
      <c r="W891" s="36"/>
      <c r="X891" s="36"/>
      <c r="Y891" s="36"/>
      <c r="Z891" s="36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73"/>
      <c r="U892" s="36"/>
      <c r="V892" s="36"/>
      <c r="W892" s="36"/>
      <c r="X892" s="36"/>
      <c r="Y892" s="36"/>
      <c r="Z892" s="36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73"/>
      <c r="U893" s="36"/>
      <c r="V893" s="36"/>
      <c r="W893" s="36"/>
      <c r="X893" s="36"/>
      <c r="Y893" s="36"/>
      <c r="Z893" s="36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73"/>
      <c r="U894" s="36"/>
      <c r="V894" s="36"/>
      <c r="W894" s="36"/>
      <c r="X894" s="36"/>
      <c r="Y894" s="36"/>
      <c r="Z894" s="36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73"/>
      <c r="U895" s="36"/>
      <c r="V895" s="36"/>
      <c r="W895" s="36"/>
      <c r="X895" s="36"/>
      <c r="Y895" s="36"/>
      <c r="Z895" s="36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73"/>
      <c r="U896" s="36"/>
      <c r="V896" s="36"/>
      <c r="W896" s="36"/>
      <c r="X896" s="36"/>
      <c r="Y896" s="36"/>
      <c r="Z896" s="36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73"/>
      <c r="U897" s="36"/>
      <c r="V897" s="36"/>
      <c r="W897" s="36"/>
      <c r="X897" s="36"/>
      <c r="Y897" s="36"/>
      <c r="Z897" s="36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73"/>
      <c r="U898" s="36"/>
      <c r="V898" s="36"/>
      <c r="W898" s="36"/>
      <c r="X898" s="36"/>
      <c r="Y898" s="36"/>
      <c r="Z898" s="36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73"/>
      <c r="U899" s="36"/>
      <c r="V899" s="36"/>
      <c r="W899" s="36"/>
      <c r="X899" s="36"/>
      <c r="Y899" s="36"/>
      <c r="Z899" s="36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73"/>
      <c r="U900" s="36"/>
      <c r="V900" s="36"/>
      <c r="W900" s="36"/>
      <c r="X900" s="36"/>
      <c r="Y900" s="36"/>
      <c r="Z900" s="36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73"/>
      <c r="U901" s="36"/>
      <c r="V901" s="36"/>
      <c r="W901" s="36"/>
      <c r="X901" s="36"/>
      <c r="Y901" s="36"/>
      <c r="Z901" s="36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73"/>
      <c r="U902" s="36"/>
      <c r="V902" s="36"/>
      <c r="W902" s="36"/>
      <c r="X902" s="36"/>
      <c r="Y902" s="36"/>
      <c r="Z902" s="36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73"/>
      <c r="U903" s="36"/>
      <c r="V903" s="36"/>
      <c r="W903" s="36"/>
      <c r="X903" s="36"/>
      <c r="Y903" s="36"/>
      <c r="Z903" s="36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73"/>
      <c r="U904" s="36"/>
      <c r="V904" s="36"/>
      <c r="W904" s="36"/>
      <c r="X904" s="36"/>
      <c r="Y904" s="36"/>
      <c r="Z904" s="36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73"/>
      <c r="U905" s="36"/>
      <c r="V905" s="36"/>
      <c r="W905" s="36"/>
      <c r="X905" s="36"/>
      <c r="Y905" s="36"/>
      <c r="Z905" s="36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73"/>
      <c r="U906" s="36"/>
      <c r="V906" s="36"/>
      <c r="W906" s="36"/>
      <c r="X906" s="36"/>
      <c r="Y906" s="36"/>
      <c r="Z906" s="36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73"/>
      <c r="U907" s="36"/>
      <c r="V907" s="36"/>
      <c r="W907" s="36"/>
      <c r="X907" s="36"/>
      <c r="Y907" s="36"/>
      <c r="Z907" s="36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73"/>
      <c r="U908" s="36"/>
      <c r="V908" s="36"/>
      <c r="W908" s="36"/>
      <c r="X908" s="36"/>
      <c r="Y908" s="36"/>
      <c r="Z908" s="36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73"/>
      <c r="U909" s="36"/>
      <c r="V909" s="36"/>
      <c r="W909" s="36"/>
      <c r="X909" s="36"/>
      <c r="Y909" s="36"/>
      <c r="Z909" s="36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73"/>
      <c r="U910" s="36"/>
      <c r="V910" s="36"/>
      <c r="W910" s="36"/>
      <c r="X910" s="36"/>
      <c r="Y910" s="36"/>
      <c r="Z910" s="36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73"/>
      <c r="U911" s="36"/>
      <c r="V911" s="36"/>
      <c r="W911" s="36"/>
      <c r="X911" s="36"/>
      <c r="Y911" s="36"/>
      <c r="Z911" s="36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73"/>
      <c r="U912" s="36"/>
      <c r="V912" s="36"/>
      <c r="W912" s="36"/>
      <c r="X912" s="36"/>
      <c r="Y912" s="36"/>
      <c r="Z912" s="36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73"/>
      <c r="U913" s="36"/>
      <c r="V913" s="36"/>
      <c r="W913" s="36"/>
      <c r="X913" s="36"/>
      <c r="Y913" s="36"/>
      <c r="Z913" s="36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73"/>
      <c r="U914" s="36"/>
      <c r="V914" s="36"/>
      <c r="W914" s="36"/>
      <c r="X914" s="36"/>
      <c r="Y914" s="36"/>
      <c r="Z914" s="36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73"/>
      <c r="U915" s="36"/>
      <c r="V915" s="36"/>
      <c r="W915" s="36"/>
      <c r="X915" s="36"/>
      <c r="Y915" s="36"/>
      <c r="Z915" s="36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73"/>
      <c r="U916" s="36"/>
      <c r="V916" s="36"/>
      <c r="W916" s="36"/>
      <c r="X916" s="36"/>
      <c r="Y916" s="36"/>
      <c r="Z916" s="36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73"/>
      <c r="U917" s="36"/>
      <c r="V917" s="36"/>
      <c r="W917" s="36"/>
      <c r="X917" s="36"/>
      <c r="Y917" s="36"/>
      <c r="Z917" s="36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73"/>
      <c r="U918" s="36"/>
      <c r="V918" s="36"/>
      <c r="W918" s="36"/>
      <c r="X918" s="36"/>
      <c r="Y918" s="36"/>
      <c r="Z918" s="36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73"/>
      <c r="U919" s="36"/>
      <c r="V919" s="36"/>
      <c r="W919" s="36"/>
      <c r="X919" s="36"/>
      <c r="Y919" s="36"/>
      <c r="Z919" s="36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73"/>
      <c r="U920" s="36"/>
      <c r="V920" s="36"/>
      <c r="W920" s="36"/>
      <c r="X920" s="36"/>
      <c r="Y920" s="36"/>
      <c r="Z920" s="36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73"/>
      <c r="U921" s="36"/>
      <c r="V921" s="36"/>
      <c r="W921" s="36"/>
      <c r="X921" s="36"/>
      <c r="Y921" s="36"/>
      <c r="Z921" s="36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73"/>
      <c r="U922" s="36"/>
      <c r="V922" s="36"/>
      <c r="W922" s="36"/>
      <c r="X922" s="36"/>
      <c r="Y922" s="36"/>
      <c r="Z922" s="36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73"/>
      <c r="U923" s="36"/>
      <c r="V923" s="36"/>
      <c r="W923" s="36"/>
      <c r="X923" s="36"/>
      <c r="Y923" s="36"/>
      <c r="Z923" s="36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73"/>
      <c r="U924" s="36"/>
      <c r="V924" s="36"/>
      <c r="W924" s="36"/>
      <c r="X924" s="36"/>
      <c r="Y924" s="36"/>
      <c r="Z924" s="36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73"/>
      <c r="U925" s="36"/>
      <c r="V925" s="36"/>
      <c r="W925" s="36"/>
      <c r="X925" s="36"/>
      <c r="Y925" s="36"/>
      <c r="Z925" s="36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73"/>
      <c r="U926" s="36"/>
      <c r="V926" s="36"/>
      <c r="W926" s="36"/>
      <c r="X926" s="36"/>
      <c r="Y926" s="36"/>
      <c r="Z926" s="36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73"/>
      <c r="U927" s="36"/>
      <c r="V927" s="36"/>
      <c r="W927" s="36"/>
      <c r="X927" s="36"/>
      <c r="Y927" s="36"/>
      <c r="Z927" s="36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73"/>
      <c r="U928" s="36"/>
      <c r="V928" s="36"/>
      <c r="W928" s="36"/>
      <c r="X928" s="36"/>
      <c r="Y928" s="36"/>
      <c r="Z928" s="36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73"/>
      <c r="U929" s="36"/>
      <c r="V929" s="36"/>
      <c r="W929" s="36"/>
      <c r="X929" s="36"/>
      <c r="Y929" s="36"/>
      <c r="Z929" s="36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73"/>
      <c r="U930" s="36"/>
      <c r="V930" s="36"/>
      <c r="W930" s="36"/>
      <c r="X930" s="36"/>
      <c r="Y930" s="36"/>
      <c r="Z930" s="36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73"/>
      <c r="U931" s="36"/>
      <c r="V931" s="36"/>
      <c r="W931" s="36"/>
      <c r="X931" s="36"/>
      <c r="Y931" s="36"/>
      <c r="Z931" s="36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73"/>
      <c r="U932" s="36"/>
      <c r="V932" s="36"/>
      <c r="W932" s="36"/>
      <c r="X932" s="36"/>
      <c r="Y932" s="36"/>
      <c r="Z932" s="36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73"/>
      <c r="U933" s="36"/>
      <c r="V933" s="36"/>
      <c r="W933" s="36"/>
      <c r="X933" s="36"/>
      <c r="Y933" s="36"/>
      <c r="Z933" s="36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73"/>
      <c r="U934" s="36"/>
      <c r="V934" s="36"/>
      <c r="W934" s="36"/>
      <c r="X934" s="36"/>
      <c r="Y934" s="36"/>
      <c r="Z934" s="36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73"/>
      <c r="U935" s="36"/>
      <c r="V935" s="36"/>
      <c r="W935" s="36"/>
      <c r="X935" s="36"/>
      <c r="Y935" s="36"/>
      <c r="Z935" s="36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73"/>
      <c r="U936" s="36"/>
      <c r="V936" s="36"/>
      <c r="W936" s="36"/>
      <c r="X936" s="36"/>
      <c r="Y936" s="36"/>
      <c r="Z936" s="36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73"/>
      <c r="U937" s="36"/>
      <c r="V937" s="36"/>
      <c r="W937" s="36"/>
      <c r="X937" s="36"/>
      <c r="Y937" s="36"/>
      <c r="Z937" s="36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73"/>
      <c r="U938" s="36"/>
      <c r="V938" s="36"/>
      <c r="W938" s="36"/>
      <c r="X938" s="36"/>
      <c r="Y938" s="36"/>
      <c r="Z938" s="36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73"/>
      <c r="U939" s="36"/>
      <c r="V939" s="36"/>
      <c r="W939" s="36"/>
      <c r="X939" s="36"/>
      <c r="Y939" s="36"/>
      <c r="Z939" s="36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73"/>
      <c r="U940" s="36"/>
      <c r="V940" s="36"/>
      <c r="W940" s="36"/>
      <c r="X940" s="36"/>
      <c r="Y940" s="36"/>
      <c r="Z940" s="36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73"/>
      <c r="U941" s="36"/>
      <c r="V941" s="36"/>
      <c r="W941" s="36"/>
      <c r="X941" s="36"/>
      <c r="Y941" s="36"/>
      <c r="Z941" s="36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73"/>
      <c r="U942" s="36"/>
      <c r="V942" s="36"/>
      <c r="W942" s="36"/>
      <c r="X942" s="36"/>
      <c r="Y942" s="36"/>
      <c r="Z942" s="36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73"/>
      <c r="U943" s="36"/>
      <c r="V943" s="36"/>
      <c r="W943" s="36"/>
      <c r="X943" s="36"/>
      <c r="Y943" s="36"/>
      <c r="Z943" s="36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73"/>
      <c r="U944" s="36"/>
      <c r="V944" s="36"/>
      <c r="W944" s="36"/>
      <c r="X944" s="36"/>
      <c r="Y944" s="36"/>
      <c r="Z944" s="36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73"/>
      <c r="U945" s="36"/>
      <c r="V945" s="36"/>
      <c r="W945" s="36"/>
      <c r="X945" s="36"/>
      <c r="Y945" s="36"/>
      <c r="Z945" s="36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73"/>
      <c r="U946" s="36"/>
      <c r="V946" s="36"/>
      <c r="W946" s="36"/>
      <c r="X946" s="36"/>
      <c r="Y946" s="36"/>
      <c r="Z946" s="36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73"/>
      <c r="U947" s="36"/>
      <c r="V947" s="36"/>
      <c r="W947" s="36"/>
      <c r="X947" s="36"/>
      <c r="Y947" s="36"/>
      <c r="Z947" s="36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73"/>
      <c r="U948" s="36"/>
      <c r="V948" s="36"/>
      <c r="W948" s="36"/>
      <c r="X948" s="36"/>
      <c r="Y948" s="36"/>
      <c r="Z948" s="36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73"/>
      <c r="U949" s="36"/>
      <c r="V949" s="36"/>
      <c r="W949" s="36"/>
      <c r="X949" s="36"/>
      <c r="Y949" s="36"/>
      <c r="Z949" s="36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73"/>
      <c r="U950" s="36"/>
      <c r="V950" s="36"/>
      <c r="W950" s="36"/>
      <c r="X950" s="36"/>
      <c r="Y950" s="36"/>
      <c r="Z950" s="36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73"/>
      <c r="U951" s="36"/>
      <c r="V951" s="36"/>
      <c r="W951" s="36"/>
      <c r="X951" s="36"/>
      <c r="Y951" s="36"/>
      <c r="Z951" s="36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73"/>
      <c r="U952" s="36"/>
      <c r="V952" s="36"/>
      <c r="W952" s="36"/>
      <c r="X952" s="36"/>
      <c r="Y952" s="36"/>
      <c r="Z952" s="36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73"/>
      <c r="U953" s="36"/>
      <c r="V953" s="36"/>
      <c r="W953" s="36"/>
      <c r="X953" s="36"/>
      <c r="Y953" s="36"/>
      <c r="Z953" s="36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73"/>
      <c r="U954" s="36"/>
      <c r="V954" s="36"/>
      <c r="W954" s="36"/>
      <c r="X954" s="36"/>
      <c r="Y954" s="36"/>
      <c r="Z954" s="36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73"/>
      <c r="U955" s="36"/>
      <c r="V955" s="36"/>
      <c r="W955" s="36"/>
      <c r="X955" s="36"/>
      <c r="Y955" s="36"/>
      <c r="Z955" s="36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73"/>
      <c r="U956" s="36"/>
      <c r="V956" s="36"/>
      <c r="W956" s="36"/>
      <c r="X956" s="36"/>
      <c r="Y956" s="36"/>
      <c r="Z956" s="36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73"/>
      <c r="U957" s="36"/>
      <c r="V957" s="36"/>
      <c r="W957" s="36"/>
      <c r="X957" s="36"/>
      <c r="Y957" s="36"/>
      <c r="Z957" s="36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73"/>
      <c r="U958" s="36"/>
      <c r="V958" s="36"/>
      <c r="W958" s="36"/>
      <c r="X958" s="36"/>
      <c r="Y958" s="36"/>
      <c r="Z958" s="36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73"/>
      <c r="U959" s="36"/>
      <c r="V959" s="36"/>
      <c r="W959" s="36"/>
      <c r="X959" s="36"/>
      <c r="Y959" s="36"/>
      <c r="Z959" s="36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73"/>
      <c r="U960" s="36"/>
      <c r="V960" s="36"/>
      <c r="W960" s="36"/>
      <c r="X960" s="36"/>
      <c r="Y960" s="36"/>
      <c r="Z960" s="36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73"/>
      <c r="U961" s="36"/>
      <c r="V961" s="36"/>
      <c r="W961" s="36"/>
      <c r="X961" s="36"/>
      <c r="Y961" s="36"/>
      <c r="Z961" s="36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73"/>
      <c r="U962" s="36"/>
      <c r="V962" s="36"/>
      <c r="W962" s="36"/>
      <c r="X962" s="36"/>
      <c r="Y962" s="36"/>
      <c r="Z962" s="36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73"/>
      <c r="U963" s="36"/>
      <c r="V963" s="36"/>
      <c r="W963" s="36"/>
      <c r="X963" s="36"/>
      <c r="Y963" s="36"/>
      <c r="Z963" s="36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73"/>
      <c r="U964" s="36"/>
      <c r="V964" s="36"/>
      <c r="W964" s="36"/>
      <c r="X964" s="36"/>
      <c r="Y964" s="36"/>
      <c r="Z964" s="36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73"/>
      <c r="U965" s="36"/>
      <c r="V965" s="36"/>
      <c r="W965" s="36"/>
      <c r="X965" s="36"/>
      <c r="Y965" s="36"/>
      <c r="Z965" s="36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73"/>
      <c r="U966" s="36"/>
      <c r="V966" s="36"/>
      <c r="W966" s="36"/>
      <c r="X966" s="36"/>
      <c r="Y966" s="36"/>
      <c r="Z966" s="36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73"/>
      <c r="U967" s="36"/>
      <c r="V967" s="36"/>
      <c r="W967" s="36"/>
      <c r="X967" s="36"/>
      <c r="Y967" s="36"/>
      <c r="Z967" s="36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73"/>
      <c r="U968" s="36"/>
      <c r="V968" s="36"/>
      <c r="W968" s="36"/>
      <c r="X968" s="36"/>
      <c r="Y968" s="36"/>
      <c r="Z968" s="36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73"/>
      <c r="U969" s="36"/>
      <c r="V969" s="36"/>
      <c r="W969" s="36"/>
      <c r="X969" s="36"/>
      <c r="Y969" s="36"/>
      <c r="Z969" s="36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73"/>
      <c r="U970" s="36"/>
      <c r="V970" s="36"/>
      <c r="W970" s="36"/>
      <c r="X970" s="36"/>
      <c r="Y970" s="36"/>
      <c r="Z970" s="36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73"/>
      <c r="U971" s="36"/>
      <c r="V971" s="36"/>
      <c r="W971" s="36"/>
      <c r="X971" s="36"/>
      <c r="Y971" s="36"/>
      <c r="Z971" s="36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73"/>
      <c r="U972" s="36"/>
      <c r="V972" s="36"/>
      <c r="W972" s="36"/>
      <c r="X972" s="36"/>
      <c r="Y972" s="36"/>
      <c r="Z972" s="36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73"/>
      <c r="U973" s="36"/>
      <c r="V973" s="36"/>
      <c r="W973" s="36"/>
      <c r="X973" s="36"/>
      <c r="Y973" s="36"/>
      <c r="Z973" s="36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73"/>
      <c r="U974" s="36"/>
      <c r="V974" s="36"/>
      <c r="W974" s="36"/>
      <c r="X974" s="36"/>
      <c r="Y974" s="36"/>
      <c r="Z974" s="36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73"/>
      <c r="U975" s="36"/>
      <c r="V975" s="36"/>
      <c r="W975" s="36"/>
      <c r="X975" s="36"/>
      <c r="Y975" s="36"/>
      <c r="Z975" s="36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73"/>
      <c r="U976" s="36"/>
      <c r="V976" s="36"/>
      <c r="W976" s="36"/>
      <c r="X976" s="36"/>
      <c r="Y976" s="36"/>
      <c r="Z976" s="36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73"/>
      <c r="U977" s="36"/>
      <c r="V977" s="36"/>
      <c r="W977" s="36"/>
      <c r="X977" s="36"/>
      <c r="Y977" s="36"/>
      <c r="Z977" s="36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73"/>
      <c r="U978" s="36"/>
      <c r="V978" s="36"/>
      <c r="W978" s="36"/>
      <c r="X978" s="36"/>
      <c r="Y978" s="36"/>
      <c r="Z978" s="36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73"/>
      <c r="U979" s="36"/>
      <c r="V979" s="36"/>
      <c r="W979" s="36"/>
      <c r="X979" s="36"/>
      <c r="Y979" s="36"/>
      <c r="Z979" s="36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73"/>
      <c r="U980" s="36"/>
      <c r="V980" s="36"/>
      <c r="W980" s="36"/>
      <c r="X980" s="36"/>
      <c r="Y980" s="36"/>
      <c r="Z980" s="36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73"/>
      <c r="U981" s="36"/>
      <c r="V981" s="36"/>
      <c r="W981" s="36"/>
      <c r="X981" s="36"/>
      <c r="Y981" s="36"/>
      <c r="Z981" s="36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73"/>
      <c r="U982" s="36"/>
      <c r="V982" s="36"/>
      <c r="W982" s="36"/>
      <c r="X982" s="36"/>
      <c r="Y982" s="36"/>
      <c r="Z982" s="36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73"/>
      <c r="U983" s="36"/>
      <c r="V983" s="36"/>
      <c r="W983" s="36"/>
      <c r="X983" s="36"/>
      <c r="Y983" s="36"/>
      <c r="Z983" s="36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73"/>
      <c r="U984" s="36"/>
      <c r="V984" s="36"/>
      <c r="W984" s="36"/>
      <c r="X984" s="36"/>
      <c r="Y984" s="36"/>
      <c r="Z984" s="36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73"/>
      <c r="U985" s="36"/>
      <c r="V985" s="36"/>
      <c r="W985" s="36"/>
      <c r="X985" s="36"/>
      <c r="Y985" s="36"/>
      <c r="Z985" s="36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73"/>
      <c r="U986" s="36"/>
      <c r="V986" s="36"/>
      <c r="W986" s="36"/>
      <c r="X986" s="36"/>
      <c r="Y986" s="36"/>
      <c r="Z986" s="36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73"/>
      <c r="U987" s="36"/>
      <c r="V987" s="36"/>
      <c r="W987" s="36"/>
      <c r="X987" s="36"/>
      <c r="Y987" s="36"/>
      <c r="Z987" s="36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73"/>
      <c r="U988" s="36"/>
      <c r="V988" s="36"/>
      <c r="W988" s="36"/>
      <c r="X988" s="36"/>
      <c r="Y988" s="36"/>
      <c r="Z988" s="36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73"/>
      <c r="U989" s="36"/>
      <c r="V989" s="36"/>
      <c r="W989" s="36"/>
      <c r="X989" s="36"/>
      <c r="Y989" s="36"/>
      <c r="Z989" s="36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73"/>
      <c r="U990" s="36"/>
      <c r="V990" s="36"/>
      <c r="W990" s="36"/>
      <c r="X990" s="36"/>
      <c r="Y990" s="36"/>
      <c r="Z990" s="36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73"/>
      <c r="U991" s="36"/>
      <c r="V991" s="36"/>
      <c r="W991" s="36"/>
      <c r="X991" s="36"/>
      <c r="Y991" s="36"/>
      <c r="Z991" s="36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73"/>
      <c r="U992" s="36"/>
      <c r="V992" s="36"/>
      <c r="W992" s="36"/>
      <c r="X992" s="36"/>
      <c r="Y992" s="36"/>
      <c r="Z992" s="36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73"/>
      <c r="U993" s="36"/>
      <c r="V993" s="36"/>
      <c r="W993" s="36"/>
      <c r="X993" s="36"/>
      <c r="Y993" s="36"/>
      <c r="Z993" s="36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73"/>
      <c r="U994" s="36"/>
      <c r="V994" s="36"/>
      <c r="W994" s="36"/>
      <c r="X994" s="36"/>
      <c r="Y994" s="36"/>
      <c r="Z994" s="36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73"/>
      <c r="U995" s="36"/>
      <c r="V995" s="36"/>
      <c r="W995" s="36"/>
      <c r="X995" s="36"/>
      <c r="Y995" s="36"/>
      <c r="Z995" s="36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73"/>
      <c r="U996" s="36"/>
      <c r="V996" s="36"/>
      <c r="W996" s="36"/>
      <c r="X996" s="36"/>
      <c r="Y996" s="36"/>
      <c r="Z996" s="36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73"/>
      <c r="U997" s="36"/>
      <c r="V997" s="36"/>
      <c r="W997" s="36"/>
      <c r="X997" s="36"/>
      <c r="Y997" s="36"/>
      <c r="Z997" s="36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73"/>
      <c r="U998" s="36"/>
      <c r="V998" s="36"/>
      <c r="W998" s="36"/>
      <c r="X998" s="36"/>
      <c r="Y998" s="36"/>
      <c r="Z998" s="36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73"/>
      <c r="U999" s="36"/>
      <c r="V999" s="36"/>
      <c r="W999" s="36"/>
      <c r="X999" s="36"/>
      <c r="Y999" s="36"/>
      <c r="Z999" s="36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73"/>
      <c r="U1000" s="36"/>
      <c r="V1000" s="36"/>
      <c r="W1000" s="36"/>
      <c r="X1000" s="36"/>
      <c r="Y1000" s="36"/>
      <c r="Z1000" s="36"/>
    </row>
  </sheetData>
  <mergeCells count="7">
    <mergeCell ref="A52:D52"/>
    <mergeCell ref="A58:D58"/>
    <mergeCell ref="A1:F1"/>
    <mergeCell ref="A3:D3"/>
    <mergeCell ref="A10:D10"/>
    <mergeCell ref="A19:D19"/>
    <mergeCell ref="A38:D38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2" width="16.140625" customWidth="1"/>
    <col min="13" max="24" width="12" customWidth="1"/>
    <col min="25" max="25" width="10.28515625" customWidth="1"/>
    <col min="26" max="26" width="9.140625" customWidth="1"/>
  </cols>
  <sheetData>
    <row r="1" spans="1:26" ht="12.75" customHeight="1" x14ac:dyDescent="0.2">
      <c r="A1" s="241" t="s">
        <v>158</v>
      </c>
      <c r="B1" s="242"/>
      <c r="C1" s="242"/>
      <c r="D1" s="242"/>
      <c r="E1" s="242"/>
      <c r="F1" s="242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73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57">
        <v>43831</v>
      </c>
      <c r="N2" s="57">
        <v>43862</v>
      </c>
      <c r="O2" s="57">
        <v>43891</v>
      </c>
      <c r="P2" s="57">
        <v>43922</v>
      </c>
      <c r="Q2" s="57">
        <v>43952</v>
      </c>
      <c r="R2" s="57">
        <v>43983</v>
      </c>
      <c r="S2" s="57">
        <v>44013</v>
      </c>
      <c r="T2" s="57">
        <v>44044</v>
      </c>
      <c r="U2" s="57">
        <v>44075</v>
      </c>
      <c r="V2" s="57">
        <v>44105</v>
      </c>
      <c r="W2" s="57">
        <v>44136</v>
      </c>
      <c r="X2" s="57">
        <v>44166</v>
      </c>
      <c r="Y2" s="78">
        <v>2020</v>
      </c>
      <c r="Z2" s="73"/>
    </row>
    <row r="3" spans="1:26" ht="12.75" customHeight="1" x14ac:dyDescent="0.2">
      <c r="A3" s="240" t="s">
        <v>169</v>
      </c>
      <c r="B3" s="237"/>
      <c r="C3" s="237"/>
      <c r="D3" s="238"/>
      <c r="E3" s="8"/>
      <c r="F3" s="102"/>
      <c r="G3" s="81">
        <v>0.9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2">
        <f t="shared" ref="M3:X3" si="0">10%/12</f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100"/>
      <c r="Z3" s="83">
        <f t="shared" ref="Z3:Z6" si="1">10%/12</f>
        <v>8.3333333333333332E-3</v>
      </c>
    </row>
    <row r="4" spans="1:26" ht="12.75" customHeight="1" x14ac:dyDescent="0.2">
      <c r="A4" s="84">
        <v>204</v>
      </c>
      <c r="B4" s="85" t="s">
        <v>73</v>
      </c>
      <c r="C4" s="86">
        <v>98</v>
      </c>
      <c r="D4" s="87">
        <v>39280</v>
      </c>
      <c r="E4" s="88">
        <v>1390</v>
      </c>
      <c r="F4" s="89">
        <v>834</v>
      </c>
      <c r="G4" s="90">
        <f t="shared" ref="G4:G6" si="2">F4*90%</f>
        <v>750.6</v>
      </c>
      <c r="H4" s="91">
        <f t="shared" ref="H4:H6" si="3">G4*10%</f>
        <v>75.06</v>
      </c>
      <c r="I4" s="91">
        <f t="shared" ref="I4:I6" si="4">G4*10%</f>
        <v>75.06</v>
      </c>
      <c r="J4" s="91">
        <f t="shared" ref="J4:J6" si="5">G4*10%</f>
        <v>75.06</v>
      </c>
      <c r="K4" s="91">
        <f t="shared" ref="K4:K6" si="6">G4*10%</f>
        <v>75.06</v>
      </c>
      <c r="L4" s="91">
        <f t="shared" ref="L4:L6" si="7">G4*10%</f>
        <v>75.06</v>
      </c>
      <c r="M4" s="92">
        <f t="shared" ref="M4:M6" si="8">G4*Z4</f>
        <v>6.2549999999999999</v>
      </c>
      <c r="N4" s="92">
        <f t="shared" ref="N4:N6" si="9">G4*Z4</f>
        <v>6.2549999999999999</v>
      </c>
      <c r="O4" s="92">
        <f t="shared" ref="O4:O6" si="10">G4*Z4</f>
        <v>6.2549999999999999</v>
      </c>
      <c r="P4" s="92"/>
      <c r="Q4" s="92"/>
      <c r="R4" s="92"/>
      <c r="S4" s="92"/>
      <c r="T4" s="92"/>
      <c r="U4" s="92"/>
      <c r="V4" s="92"/>
      <c r="W4" s="92"/>
      <c r="X4" s="92"/>
      <c r="Y4" s="93">
        <f t="shared" ref="Y4:Y7" si="11">SUM(M4:X4)</f>
        <v>18.765000000000001</v>
      </c>
      <c r="Z4" s="94">
        <f t="shared" si="1"/>
        <v>8.3333333333333332E-3</v>
      </c>
    </row>
    <row r="5" spans="1:26" ht="12.75" customHeight="1" x14ac:dyDescent="0.2">
      <c r="A5" s="84">
        <v>224</v>
      </c>
      <c r="B5" s="85" t="s">
        <v>78</v>
      </c>
      <c r="C5" s="86">
        <v>50971</v>
      </c>
      <c r="D5" s="87">
        <v>39443</v>
      </c>
      <c r="E5" s="88">
        <v>1506.33</v>
      </c>
      <c r="F5" s="89">
        <v>903.79799999999989</v>
      </c>
      <c r="G5" s="90">
        <f t="shared" si="2"/>
        <v>813.41819999999996</v>
      </c>
      <c r="H5" s="91">
        <f t="shared" si="3"/>
        <v>81.341819999999998</v>
      </c>
      <c r="I5" s="91">
        <f t="shared" si="4"/>
        <v>81.341819999999998</v>
      </c>
      <c r="J5" s="91">
        <f t="shared" si="5"/>
        <v>81.341819999999998</v>
      </c>
      <c r="K5" s="91">
        <f t="shared" si="6"/>
        <v>81.341819999999998</v>
      </c>
      <c r="L5" s="91">
        <f t="shared" si="7"/>
        <v>81.341819999999998</v>
      </c>
      <c r="M5" s="92">
        <f t="shared" si="8"/>
        <v>6.7784849999999999</v>
      </c>
      <c r="N5" s="92">
        <f t="shared" si="9"/>
        <v>6.7784849999999999</v>
      </c>
      <c r="O5" s="92">
        <f t="shared" si="10"/>
        <v>6.7784849999999999</v>
      </c>
      <c r="P5" s="92"/>
      <c r="Q5" s="92"/>
      <c r="R5" s="92"/>
      <c r="S5" s="92"/>
      <c r="T5" s="92"/>
      <c r="U5" s="92"/>
      <c r="V5" s="92"/>
      <c r="W5" s="92"/>
      <c r="X5" s="92"/>
      <c r="Y5" s="93">
        <f t="shared" si="11"/>
        <v>20.335455</v>
      </c>
      <c r="Z5" s="94">
        <f t="shared" si="1"/>
        <v>8.3333333333333332E-3</v>
      </c>
    </row>
    <row r="6" spans="1:26" ht="12.75" customHeight="1" x14ac:dyDescent="0.2">
      <c r="A6" s="84">
        <v>226</v>
      </c>
      <c r="B6" s="85" t="s">
        <v>79</v>
      </c>
      <c r="C6" s="86">
        <v>50971</v>
      </c>
      <c r="D6" s="87">
        <v>39443</v>
      </c>
      <c r="E6" s="88">
        <v>2435.67</v>
      </c>
      <c r="F6" s="89">
        <v>1461.402</v>
      </c>
      <c r="G6" s="90">
        <f t="shared" si="2"/>
        <v>1315.2618</v>
      </c>
      <c r="H6" s="91">
        <f t="shared" si="3"/>
        <v>131.52618000000001</v>
      </c>
      <c r="I6" s="91">
        <f t="shared" si="4"/>
        <v>131.52618000000001</v>
      </c>
      <c r="J6" s="91">
        <f t="shared" si="5"/>
        <v>131.52618000000001</v>
      </c>
      <c r="K6" s="91">
        <f t="shared" si="6"/>
        <v>131.52618000000001</v>
      </c>
      <c r="L6" s="91">
        <f t="shared" si="7"/>
        <v>131.52618000000001</v>
      </c>
      <c r="M6" s="92">
        <f t="shared" si="8"/>
        <v>10.960514999999999</v>
      </c>
      <c r="N6" s="92">
        <f t="shared" si="9"/>
        <v>10.960514999999999</v>
      </c>
      <c r="O6" s="92">
        <f t="shared" si="10"/>
        <v>10.960514999999999</v>
      </c>
      <c r="P6" s="92"/>
      <c r="Q6" s="92"/>
      <c r="R6" s="92"/>
      <c r="S6" s="92"/>
      <c r="T6" s="92"/>
      <c r="U6" s="92"/>
      <c r="V6" s="92"/>
      <c r="W6" s="92"/>
      <c r="X6" s="92"/>
      <c r="Y6" s="93">
        <f t="shared" si="11"/>
        <v>32.881544999999996</v>
      </c>
      <c r="Z6" s="94">
        <f t="shared" si="1"/>
        <v>8.3333333333333332E-3</v>
      </c>
    </row>
    <row r="7" spans="1:26" ht="12.75" customHeight="1" x14ac:dyDescent="0.2">
      <c r="A7" s="105"/>
      <c r="B7" s="106"/>
      <c r="C7" s="106"/>
      <c r="D7" s="107"/>
      <c r="E7" s="108" t="s">
        <v>168</v>
      </c>
      <c r="F7" s="125">
        <f t="shared" ref="F7:X7" si="12">SUM(F4:F6)</f>
        <v>3199.2</v>
      </c>
      <c r="G7" s="109">
        <f t="shared" si="12"/>
        <v>2879.2799999999997</v>
      </c>
      <c r="H7" s="99">
        <f t="shared" si="12"/>
        <v>287.928</v>
      </c>
      <c r="I7" s="99">
        <f t="shared" si="12"/>
        <v>287.928</v>
      </c>
      <c r="J7" s="99">
        <f t="shared" si="12"/>
        <v>287.928</v>
      </c>
      <c r="K7" s="99">
        <f t="shared" si="12"/>
        <v>287.928</v>
      </c>
      <c r="L7" s="99">
        <f t="shared" si="12"/>
        <v>287.928</v>
      </c>
      <c r="M7" s="99">
        <f t="shared" si="12"/>
        <v>23.994</v>
      </c>
      <c r="N7" s="99">
        <f t="shared" si="12"/>
        <v>23.994</v>
      </c>
      <c r="O7" s="99">
        <f t="shared" si="12"/>
        <v>23.994</v>
      </c>
      <c r="P7" s="99">
        <f t="shared" si="12"/>
        <v>0</v>
      </c>
      <c r="Q7" s="99">
        <f t="shared" si="12"/>
        <v>0</v>
      </c>
      <c r="R7" s="99">
        <f t="shared" si="12"/>
        <v>0</v>
      </c>
      <c r="S7" s="99">
        <f t="shared" si="12"/>
        <v>0</v>
      </c>
      <c r="T7" s="99">
        <f t="shared" si="12"/>
        <v>0</v>
      </c>
      <c r="U7" s="99">
        <f t="shared" si="12"/>
        <v>0</v>
      </c>
      <c r="V7" s="99">
        <f t="shared" si="12"/>
        <v>0</v>
      </c>
      <c r="W7" s="99">
        <f t="shared" si="12"/>
        <v>0</v>
      </c>
      <c r="X7" s="99">
        <f t="shared" si="12"/>
        <v>0</v>
      </c>
      <c r="Y7" s="100">
        <f t="shared" si="11"/>
        <v>71.981999999999999</v>
      </c>
      <c r="Z7" s="73"/>
    </row>
    <row r="8" spans="1:26" ht="12.75" customHeight="1" x14ac:dyDescent="0.2">
      <c r="A8" s="36"/>
      <c r="B8" s="36"/>
      <c r="C8" s="36"/>
      <c r="D8" s="36"/>
      <c r="E8" s="36"/>
      <c r="F8" s="110"/>
      <c r="G8" s="36"/>
      <c r="H8" s="71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73"/>
    </row>
    <row r="9" spans="1:26" ht="12.75" customHeight="1" x14ac:dyDescent="0.2">
      <c r="A9" s="240" t="s">
        <v>171</v>
      </c>
      <c r="B9" s="237"/>
      <c r="C9" s="237"/>
      <c r="D9" s="238"/>
      <c r="E9" s="21">
        <v>82920.63</v>
      </c>
      <c r="F9" s="102"/>
      <c r="G9" s="81">
        <v>0.9</v>
      </c>
      <c r="H9" s="81">
        <v>0.2</v>
      </c>
      <c r="I9" s="81">
        <v>0.2</v>
      </c>
      <c r="J9" s="81">
        <v>0.2</v>
      </c>
      <c r="K9" s="81">
        <v>0.2</v>
      </c>
      <c r="L9" s="81">
        <v>0.2</v>
      </c>
      <c r="M9" s="82">
        <f t="shared" ref="M9:X9" si="13">20%/12</f>
        <v>1.6666666666666666E-2</v>
      </c>
      <c r="N9" s="82">
        <f t="shared" si="13"/>
        <v>1.6666666666666666E-2</v>
      </c>
      <c r="O9" s="82">
        <f t="shared" si="13"/>
        <v>1.6666666666666666E-2</v>
      </c>
      <c r="P9" s="82">
        <f t="shared" si="13"/>
        <v>1.6666666666666666E-2</v>
      </c>
      <c r="Q9" s="82">
        <f t="shared" si="13"/>
        <v>1.6666666666666666E-2</v>
      </c>
      <c r="R9" s="82">
        <f t="shared" si="13"/>
        <v>1.6666666666666666E-2</v>
      </c>
      <c r="S9" s="82">
        <f t="shared" si="13"/>
        <v>1.6666666666666666E-2</v>
      </c>
      <c r="T9" s="82">
        <f t="shared" si="13"/>
        <v>1.6666666666666666E-2</v>
      </c>
      <c r="U9" s="82">
        <f t="shared" si="13"/>
        <v>1.6666666666666666E-2</v>
      </c>
      <c r="V9" s="82">
        <f t="shared" si="13"/>
        <v>1.6666666666666666E-2</v>
      </c>
      <c r="W9" s="82">
        <f t="shared" si="13"/>
        <v>1.6666666666666666E-2</v>
      </c>
      <c r="X9" s="82">
        <f t="shared" si="13"/>
        <v>1.6666666666666666E-2</v>
      </c>
      <c r="Y9" s="36"/>
      <c r="Z9" s="83">
        <f t="shared" ref="Z9:Z10" si="14">20%/12</f>
        <v>1.6666666666666666E-2</v>
      </c>
    </row>
    <row r="10" spans="1:26" ht="12.75" customHeight="1" x14ac:dyDescent="0.2">
      <c r="A10" s="84">
        <v>252</v>
      </c>
      <c r="B10" s="85" t="s">
        <v>89</v>
      </c>
      <c r="C10" s="86">
        <v>14754</v>
      </c>
      <c r="D10" s="87">
        <v>39568</v>
      </c>
      <c r="E10" s="88">
        <v>1370</v>
      </c>
      <c r="F10" s="89">
        <v>822</v>
      </c>
      <c r="G10" s="90">
        <f>F10*90%</f>
        <v>739.80000000000007</v>
      </c>
      <c r="H10" s="91">
        <f>G10*20%</f>
        <v>147.96</v>
      </c>
      <c r="I10" s="91">
        <f>G10*20%</f>
        <v>147.96</v>
      </c>
      <c r="J10" s="91">
        <f>G10*20%</f>
        <v>147.96</v>
      </c>
      <c r="K10" s="91">
        <f>G10*20%</f>
        <v>147.96</v>
      </c>
      <c r="L10" s="91">
        <f>G10*20%</f>
        <v>147.96</v>
      </c>
      <c r="M10" s="92" t="s">
        <v>176</v>
      </c>
      <c r="N10" s="92" t="s">
        <v>176</v>
      </c>
      <c r="O10" s="92" t="s">
        <v>176</v>
      </c>
      <c r="P10" s="92" t="s">
        <v>176</v>
      </c>
      <c r="Q10" s="92" t="s">
        <v>176</v>
      </c>
      <c r="R10" s="92" t="s">
        <v>176</v>
      </c>
      <c r="S10" s="92" t="s">
        <v>176</v>
      </c>
      <c r="T10" s="92" t="s">
        <v>176</v>
      </c>
      <c r="U10" s="92" t="s">
        <v>176</v>
      </c>
      <c r="V10" s="92" t="s">
        <v>176</v>
      </c>
      <c r="W10" s="92" t="s">
        <v>176</v>
      </c>
      <c r="X10" s="92" t="s">
        <v>176</v>
      </c>
      <c r="Y10" s="93">
        <f t="shared" ref="Y10:Y11" si="15">SUM(M10:X10)</f>
        <v>0</v>
      </c>
      <c r="Z10" s="94">
        <f t="shared" si="14"/>
        <v>1.6666666666666666E-2</v>
      </c>
    </row>
    <row r="11" spans="1:26" ht="12.75" customHeight="1" x14ac:dyDescent="0.2">
      <c r="A11" s="105"/>
      <c r="B11" s="106"/>
      <c r="C11" s="106"/>
      <c r="D11" s="22"/>
      <c r="E11" s="117" t="s">
        <v>168</v>
      </c>
      <c r="F11" s="126">
        <f t="shared" ref="F11:X11" si="16">SUM(F10)</f>
        <v>822</v>
      </c>
      <c r="G11" s="98">
        <f t="shared" si="16"/>
        <v>739.80000000000007</v>
      </c>
      <c r="H11" s="99">
        <f t="shared" si="16"/>
        <v>147.96</v>
      </c>
      <c r="I11" s="99">
        <f t="shared" si="16"/>
        <v>147.96</v>
      </c>
      <c r="J11" s="99">
        <f t="shared" si="16"/>
        <v>147.96</v>
      </c>
      <c r="K11" s="99">
        <f t="shared" si="16"/>
        <v>147.96</v>
      </c>
      <c r="L11" s="99">
        <f t="shared" si="16"/>
        <v>147.96</v>
      </c>
      <c r="M11" s="99">
        <f t="shared" si="16"/>
        <v>0</v>
      </c>
      <c r="N11" s="99">
        <f t="shared" si="16"/>
        <v>0</v>
      </c>
      <c r="O11" s="99">
        <f t="shared" si="16"/>
        <v>0</v>
      </c>
      <c r="P11" s="99">
        <f t="shared" si="16"/>
        <v>0</v>
      </c>
      <c r="Q11" s="99">
        <f t="shared" si="16"/>
        <v>0</v>
      </c>
      <c r="R11" s="99">
        <f t="shared" si="16"/>
        <v>0</v>
      </c>
      <c r="S11" s="99">
        <f t="shared" si="16"/>
        <v>0</v>
      </c>
      <c r="T11" s="99">
        <f t="shared" si="16"/>
        <v>0</v>
      </c>
      <c r="U11" s="99">
        <f t="shared" si="16"/>
        <v>0</v>
      </c>
      <c r="V11" s="99">
        <f t="shared" si="16"/>
        <v>0</v>
      </c>
      <c r="W11" s="99">
        <f t="shared" si="16"/>
        <v>0</v>
      </c>
      <c r="X11" s="99">
        <f t="shared" si="16"/>
        <v>0</v>
      </c>
      <c r="Y11" s="100">
        <f t="shared" si="15"/>
        <v>0</v>
      </c>
      <c r="Z11" s="73"/>
    </row>
    <row r="12" spans="1:26" ht="12.75" customHeight="1" x14ac:dyDescent="0.2">
      <c r="A12" s="36"/>
      <c r="B12" s="36"/>
      <c r="C12" s="36"/>
      <c r="D12" s="36"/>
      <c r="E12" s="100"/>
      <c r="F12" s="115"/>
      <c r="G12" s="116"/>
      <c r="H12" s="71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73"/>
    </row>
    <row r="13" spans="1:26" ht="12.75" customHeight="1" x14ac:dyDescent="0.3">
      <c r="A13" s="68"/>
      <c r="B13" s="69"/>
      <c r="C13" s="69"/>
      <c r="D13" s="36"/>
      <c r="E13" s="122"/>
      <c r="F13" s="110"/>
      <c r="G13" s="36"/>
      <c r="H13" s="71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73"/>
    </row>
    <row r="14" spans="1:26" ht="12.75" customHeight="1" x14ac:dyDescent="0.3">
      <c r="A14" s="68"/>
      <c r="B14" s="69"/>
      <c r="C14" s="69"/>
      <c r="D14" s="36"/>
      <c r="E14" s="123" t="s">
        <v>174</v>
      </c>
      <c r="F14" s="124">
        <f>F7+F11</f>
        <v>4021.2</v>
      </c>
      <c r="G14" s="116"/>
      <c r="H14" s="11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73"/>
    </row>
    <row r="15" spans="1:26" ht="12.75" customHeight="1" x14ac:dyDescent="0.3">
      <c r="A15" s="68"/>
      <c r="B15" s="69"/>
      <c r="C15" s="69"/>
      <c r="D15" s="36"/>
      <c r="E15" s="122"/>
      <c r="F15" s="100"/>
      <c r="G15" s="100"/>
      <c r="H15" s="71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73"/>
    </row>
    <row r="16" spans="1:26" ht="12.75" customHeight="1" x14ac:dyDescent="0.3">
      <c r="A16" s="68"/>
      <c r="B16" s="69"/>
      <c r="C16" s="69"/>
      <c r="D16" s="36"/>
      <c r="E16" s="122"/>
      <c r="F16" s="100"/>
      <c r="G16" s="100"/>
      <c r="H16" s="71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73"/>
    </row>
    <row r="17" spans="1:26" ht="12.75" customHeight="1" x14ac:dyDescent="0.3">
      <c r="A17" s="68"/>
      <c r="B17" s="69"/>
      <c r="C17" s="69"/>
      <c r="D17" s="36"/>
      <c r="E17" s="122"/>
      <c r="F17" s="36"/>
      <c r="G17" s="36"/>
      <c r="H17" s="71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73"/>
    </row>
    <row r="18" spans="1:26" ht="12.75" customHeight="1" x14ac:dyDescent="0.3">
      <c r="A18" s="68"/>
      <c r="B18" s="69"/>
      <c r="C18" s="69"/>
      <c r="D18" s="36"/>
      <c r="E18" s="122"/>
      <c r="F18" s="36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73"/>
    </row>
    <row r="19" spans="1:26" ht="12.75" customHeight="1" x14ac:dyDescent="0.3">
      <c r="A19" s="68"/>
      <c r="B19" s="69"/>
      <c r="C19" s="69"/>
      <c r="D19" s="36"/>
      <c r="E19" s="122"/>
      <c r="F19" s="36"/>
      <c r="G19" s="36"/>
      <c r="H19" s="71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73"/>
    </row>
    <row r="20" spans="1:26" ht="12.75" customHeight="1" x14ac:dyDescent="0.3">
      <c r="A20" s="68"/>
      <c r="B20" s="69"/>
      <c r="C20" s="69"/>
      <c r="D20" s="36"/>
      <c r="E20" s="122"/>
      <c r="F20" s="36"/>
      <c r="G20" s="36"/>
      <c r="H20" s="71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73"/>
    </row>
    <row r="21" spans="1:26" ht="12.75" customHeight="1" x14ac:dyDescent="0.3">
      <c r="A21" s="68"/>
      <c r="B21" s="69"/>
      <c r="C21" s="69"/>
      <c r="D21" s="36"/>
      <c r="E21" s="122"/>
      <c r="F21" s="36"/>
      <c r="G21" s="36"/>
      <c r="H21" s="71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3"/>
    </row>
    <row r="22" spans="1:26" ht="12.75" customHeight="1" x14ac:dyDescent="0.3">
      <c r="A22" s="68"/>
      <c r="B22" s="69"/>
      <c r="C22" s="69"/>
      <c r="D22" s="36"/>
      <c r="E22" s="122"/>
      <c r="F22" s="36"/>
      <c r="G22" s="36"/>
      <c r="H22" s="71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73"/>
    </row>
    <row r="23" spans="1:26" ht="12.75" customHeight="1" x14ac:dyDescent="0.3">
      <c r="A23" s="68"/>
      <c r="B23" s="69"/>
      <c r="C23" s="69"/>
      <c r="D23" s="36"/>
      <c r="E23" s="122"/>
      <c r="F23" s="36"/>
      <c r="G23" s="36"/>
      <c r="H23" s="71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73"/>
    </row>
    <row r="24" spans="1:26" ht="12.75" customHeight="1" x14ac:dyDescent="0.3">
      <c r="A24" s="68"/>
      <c r="B24" s="69"/>
      <c r="C24" s="69"/>
      <c r="D24" s="36"/>
      <c r="E24" s="122"/>
      <c r="F24" s="36"/>
      <c r="G24" s="36"/>
      <c r="H24" s="71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73"/>
    </row>
    <row r="25" spans="1:26" ht="12.75" customHeight="1" x14ac:dyDescent="0.3">
      <c r="A25" s="68"/>
      <c r="B25" s="69"/>
      <c r="C25" s="69"/>
      <c r="D25" s="36"/>
      <c r="E25" s="122"/>
      <c r="F25" s="36"/>
      <c r="G25" s="36"/>
      <c r="H25" s="71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73"/>
    </row>
    <row r="26" spans="1:26" ht="12.75" customHeight="1" x14ac:dyDescent="0.3">
      <c r="A26" s="68"/>
      <c r="B26" s="69"/>
      <c r="C26" s="69"/>
      <c r="D26" s="36"/>
      <c r="E26" s="122"/>
      <c r="F26" s="36"/>
      <c r="G26" s="36"/>
      <c r="H26" s="71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73"/>
    </row>
    <row r="27" spans="1:26" ht="12.75" customHeight="1" x14ac:dyDescent="0.3">
      <c r="A27" s="68"/>
      <c r="B27" s="69"/>
      <c r="C27" s="69"/>
      <c r="D27" s="36"/>
      <c r="E27" s="122"/>
      <c r="F27" s="36"/>
      <c r="G27" s="36"/>
      <c r="H27" s="71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73"/>
    </row>
    <row r="28" spans="1:26" ht="12.75" customHeight="1" x14ac:dyDescent="0.3">
      <c r="A28" s="68"/>
      <c r="B28" s="69"/>
      <c r="C28" s="69"/>
      <c r="D28" s="36"/>
      <c r="E28" s="122"/>
      <c r="F28" s="36"/>
      <c r="G28" s="36"/>
      <c r="H28" s="71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73"/>
    </row>
    <row r="29" spans="1:26" ht="12.75" customHeight="1" x14ac:dyDescent="0.3">
      <c r="A29" s="68"/>
      <c r="B29" s="69"/>
      <c r="C29" s="69"/>
      <c r="D29" s="36"/>
      <c r="E29" s="122"/>
      <c r="F29" s="36"/>
      <c r="G29" s="36"/>
      <c r="H29" s="71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73"/>
    </row>
    <row r="30" spans="1:26" ht="12.75" customHeight="1" x14ac:dyDescent="0.3">
      <c r="A30" s="68"/>
      <c r="B30" s="69"/>
      <c r="C30" s="69"/>
      <c r="D30" s="36"/>
      <c r="E30" s="122"/>
      <c r="F30" s="36"/>
      <c r="G30" s="36"/>
      <c r="H30" s="71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73"/>
    </row>
    <row r="31" spans="1:26" ht="12.75" customHeight="1" x14ac:dyDescent="0.3">
      <c r="A31" s="68"/>
      <c r="B31" s="69"/>
      <c r="C31" s="69"/>
      <c r="D31" s="36"/>
      <c r="E31" s="122"/>
      <c r="F31" s="36"/>
      <c r="G31" s="36"/>
      <c r="H31" s="71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73"/>
    </row>
    <row r="32" spans="1:26" ht="12.75" customHeight="1" x14ac:dyDescent="0.3">
      <c r="A32" s="68"/>
      <c r="B32" s="69"/>
      <c r="C32" s="69"/>
      <c r="D32" s="36"/>
      <c r="E32" s="122"/>
      <c r="F32" s="36"/>
      <c r="G32" s="36"/>
      <c r="H32" s="71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73"/>
    </row>
    <row r="33" spans="1:26" ht="12.75" customHeight="1" x14ac:dyDescent="0.3">
      <c r="A33" s="68"/>
      <c r="B33" s="69"/>
      <c r="C33" s="69"/>
      <c r="D33" s="36"/>
      <c r="E33" s="122"/>
      <c r="F33" s="36"/>
      <c r="G33" s="36"/>
      <c r="H33" s="71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73"/>
    </row>
    <row r="34" spans="1:26" ht="12.75" customHeight="1" x14ac:dyDescent="0.3">
      <c r="A34" s="68"/>
      <c r="B34" s="69"/>
      <c r="C34" s="69"/>
      <c r="D34" s="36"/>
      <c r="E34" s="122"/>
      <c r="F34" s="36"/>
      <c r="G34" s="36"/>
      <c r="H34" s="71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73"/>
    </row>
    <row r="35" spans="1:26" ht="12.75" customHeight="1" x14ac:dyDescent="0.3">
      <c r="A35" s="68"/>
      <c r="B35" s="69"/>
      <c r="C35" s="69"/>
      <c r="D35" s="36"/>
      <c r="E35" s="122"/>
      <c r="F35" s="36"/>
      <c r="G35" s="36"/>
      <c r="H35" s="71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73"/>
    </row>
    <row r="36" spans="1:26" ht="12.75" customHeight="1" x14ac:dyDescent="0.3">
      <c r="A36" s="68"/>
      <c r="B36" s="69"/>
      <c r="C36" s="69"/>
      <c r="D36" s="36"/>
      <c r="E36" s="122"/>
      <c r="F36" s="36"/>
      <c r="G36" s="36"/>
      <c r="H36" s="71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73"/>
    </row>
    <row r="37" spans="1:26" ht="12.75" customHeight="1" x14ac:dyDescent="0.3">
      <c r="A37" s="68"/>
      <c r="B37" s="69"/>
      <c r="C37" s="69"/>
      <c r="D37" s="36"/>
      <c r="E37" s="122"/>
      <c r="F37" s="36"/>
      <c r="G37" s="3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73"/>
    </row>
    <row r="38" spans="1:26" ht="12.75" customHeight="1" x14ac:dyDescent="0.3">
      <c r="A38" s="68"/>
      <c r="B38" s="69"/>
      <c r="C38" s="69"/>
      <c r="D38" s="36"/>
      <c r="E38" s="122"/>
      <c r="F38" s="36"/>
      <c r="G38" s="36"/>
      <c r="H38" s="71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73"/>
    </row>
    <row r="39" spans="1:26" ht="12.75" customHeight="1" x14ac:dyDescent="0.3">
      <c r="A39" s="68"/>
      <c r="B39" s="69"/>
      <c r="C39" s="69"/>
      <c r="D39" s="36"/>
      <c r="E39" s="122"/>
      <c r="F39" s="36"/>
      <c r="G39" s="36"/>
      <c r="H39" s="71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3"/>
    </row>
    <row r="40" spans="1:26" ht="12.75" customHeight="1" x14ac:dyDescent="0.3">
      <c r="A40" s="68"/>
      <c r="B40" s="69"/>
      <c r="C40" s="69"/>
      <c r="D40" s="36"/>
      <c r="E40" s="122"/>
      <c r="F40" s="36"/>
      <c r="G40" s="36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73"/>
    </row>
    <row r="41" spans="1:26" ht="12.75" customHeight="1" x14ac:dyDescent="0.3">
      <c r="A41" s="68"/>
      <c r="B41" s="69"/>
      <c r="C41" s="69"/>
      <c r="D41" s="36"/>
      <c r="E41" s="122"/>
      <c r="F41" s="36"/>
      <c r="G41" s="36"/>
      <c r="H41" s="71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73"/>
    </row>
    <row r="42" spans="1:26" ht="12.75" customHeight="1" x14ac:dyDescent="0.3">
      <c r="A42" s="68"/>
      <c r="B42" s="69"/>
      <c r="C42" s="69"/>
      <c r="D42" s="36"/>
      <c r="E42" s="122"/>
      <c r="F42" s="36"/>
      <c r="G42" s="36"/>
      <c r="H42" s="71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73"/>
    </row>
    <row r="43" spans="1:26" ht="12.75" customHeight="1" x14ac:dyDescent="0.3">
      <c r="A43" s="68"/>
      <c r="B43" s="69"/>
      <c r="C43" s="69"/>
      <c r="D43" s="36"/>
      <c r="E43" s="122"/>
      <c r="F43" s="36"/>
      <c r="G43" s="36"/>
      <c r="H43" s="71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73"/>
    </row>
    <row r="44" spans="1:26" ht="12.75" customHeight="1" x14ac:dyDescent="0.3">
      <c r="A44" s="68"/>
      <c r="B44" s="69"/>
      <c r="C44" s="69"/>
      <c r="D44" s="36"/>
      <c r="E44" s="122"/>
      <c r="F44" s="36"/>
      <c r="G44" s="36"/>
      <c r="H44" s="71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73"/>
    </row>
    <row r="45" spans="1:26" ht="12.75" customHeight="1" x14ac:dyDescent="0.3">
      <c r="A45" s="68"/>
      <c r="B45" s="69"/>
      <c r="C45" s="69"/>
      <c r="D45" s="36"/>
      <c r="E45" s="122"/>
      <c r="F45" s="36"/>
      <c r="G45" s="36"/>
      <c r="H45" s="71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73"/>
    </row>
    <row r="46" spans="1:26" ht="12.75" customHeight="1" x14ac:dyDescent="0.3">
      <c r="A46" s="68"/>
      <c r="B46" s="69"/>
      <c r="C46" s="69"/>
      <c r="D46" s="36"/>
      <c r="E46" s="122"/>
      <c r="F46" s="36"/>
      <c r="G46" s="36"/>
      <c r="H46" s="71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73"/>
    </row>
    <row r="47" spans="1:26" ht="12.75" customHeight="1" x14ac:dyDescent="0.3">
      <c r="A47" s="68"/>
      <c r="B47" s="69"/>
      <c r="C47" s="69"/>
      <c r="D47" s="36"/>
      <c r="E47" s="122"/>
      <c r="F47" s="36"/>
      <c r="G47" s="36"/>
      <c r="H47" s="71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73"/>
    </row>
    <row r="48" spans="1:26" ht="12.75" customHeight="1" x14ac:dyDescent="0.3">
      <c r="A48" s="68"/>
      <c r="B48" s="69"/>
      <c r="C48" s="69"/>
      <c r="D48" s="36"/>
      <c r="E48" s="122"/>
      <c r="F48" s="36"/>
      <c r="G48" s="36"/>
      <c r="H48" s="71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73"/>
    </row>
    <row r="49" spans="1:26" ht="12.75" customHeight="1" x14ac:dyDescent="0.3">
      <c r="A49" s="68"/>
      <c r="B49" s="69"/>
      <c r="C49" s="69"/>
      <c r="D49" s="36"/>
      <c r="E49" s="122"/>
      <c r="F49" s="36"/>
      <c r="G49" s="36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73"/>
    </row>
    <row r="50" spans="1:26" ht="12.75" customHeight="1" x14ac:dyDescent="0.3">
      <c r="A50" s="68"/>
      <c r="B50" s="69"/>
      <c r="C50" s="69"/>
      <c r="D50" s="36"/>
      <c r="E50" s="122"/>
      <c r="F50" s="36"/>
      <c r="G50" s="36"/>
      <c r="H50" s="71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73"/>
    </row>
    <row r="51" spans="1:26" ht="12.75" customHeight="1" x14ac:dyDescent="0.3">
      <c r="A51" s="68"/>
      <c r="B51" s="69"/>
      <c r="C51" s="69"/>
      <c r="D51" s="36"/>
      <c r="E51" s="122"/>
      <c r="F51" s="36"/>
      <c r="G51" s="3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73"/>
    </row>
    <row r="52" spans="1:26" ht="12.75" customHeight="1" x14ac:dyDescent="0.3">
      <c r="A52" s="68"/>
      <c r="B52" s="69"/>
      <c r="C52" s="69"/>
      <c r="D52" s="36"/>
      <c r="E52" s="122"/>
      <c r="F52" s="36"/>
      <c r="G52" s="36"/>
      <c r="H52" s="71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73"/>
    </row>
    <row r="53" spans="1:26" ht="12.75" customHeight="1" x14ac:dyDescent="0.3">
      <c r="A53" s="68"/>
      <c r="B53" s="69"/>
      <c r="C53" s="69"/>
      <c r="D53" s="36"/>
      <c r="E53" s="122"/>
      <c r="F53" s="36"/>
      <c r="G53" s="36"/>
      <c r="H53" s="71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73"/>
    </row>
    <row r="54" spans="1:26" ht="12.75" customHeight="1" x14ac:dyDescent="0.3">
      <c r="A54" s="68"/>
      <c r="B54" s="69"/>
      <c r="C54" s="69"/>
      <c r="D54" s="36"/>
      <c r="E54" s="122"/>
      <c r="F54" s="36"/>
      <c r="G54" s="36"/>
      <c r="H54" s="71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73"/>
    </row>
    <row r="55" spans="1:26" ht="12.75" customHeight="1" x14ac:dyDescent="0.3">
      <c r="A55" s="68"/>
      <c r="B55" s="69"/>
      <c r="C55" s="69"/>
      <c r="D55" s="36"/>
      <c r="E55" s="122"/>
      <c r="F55" s="36"/>
      <c r="G55" s="36"/>
      <c r="H55" s="71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73"/>
    </row>
    <row r="56" spans="1:26" ht="12.75" customHeight="1" x14ac:dyDescent="0.3">
      <c r="A56" s="68"/>
      <c r="B56" s="69"/>
      <c r="C56" s="69"/>
      <c r="D56" s="36"/>
      <c r="E56" s="122"/>
      <c r="F56" s="36"/>
      <c r="G56" s="36"/>
      <c r="H56" s="71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73"/>
    </row>
    <row r="57" spans="1:26" ht="12.75" customHeight="1" x14ac:dyDescent="0.3">
      <c r="A57" s="68"/>
      <c r="B57" s="69"/>
      <c r="C57" s="69"/>
      <c r="D57" s="36"/>
      <c r="E57" s="122"/>
      <c r="F57" s="36"/>
      <c r="G57" s="36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73"/>
    </row>
    <row r="58" spans="1:26" ht="12.75" customHeight="1" x14ac:dyDescent="0.3">
      <c r="A58" s="68"/>
      <c r="B58" s="69"/>
      <c r="C58" s="69"/>
      <c r="D58" s="36"/>
      <c r="E58" s="122"/>
      <c r="F58" s="36"/>
      <c r="G58" s="36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73"/>
    </row>
    <row r="59" spans="1:26" ht="12.75" customHeight="1" x14ac:dyDescent="0.3">
      <c r="A59" s="68"/>
      <c r="B59" s="69"/>
      <c r="C59" s="69"/>
      <c r="D59" s="36"/>
      <c r="E59" s="122"/>
      <c r="F59" s="36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73"/>
    </row>
    <row r="60" spans="1:26" ht="12.75" customHeight="1" x14ac:dyDescent="0.3">
      <c r="A60" s="68"/>
      <c r="B60" s="69"/>
      <c r="C60" s="69"/>
      <c r="D60" s="36"/>
      <c r="E60" s="122"/>
      <c r="F60" s="36"/>
      <c r="G60" s="36"/>
      <c r="H60" s="71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73"/>
    </row>
    <row r="61" spans="1:26" ht="12.75" customHeight="1" x14ac:dyDescent="0.3">
      <c r="A61" s="68"/>
      <c r="B61" s="69"/>
      <c r="C61" s="69"/>
      <c r="D61" s="36"/>
      <c r="E61" s="122"/>
      <c r="F61" s="36"/>
      <c r="G61" s="36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73"/>
    </row>
    <row r="62" spans="1:26" ht="12.75" customHeight="1" x14ac:dyDescent="0.3">
      <c r="A62" s="68"/>
      <c r="B62" s="69"/>
      <c r="C62" s="69"/>
      <c r="D62" s="36"/>
      <c r="E62" s="122"/>
      <c r="F62" s="36"/>
      <c r="G62" s="36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73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73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73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73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73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73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73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73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73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73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73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73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73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73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73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73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73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73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73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73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73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73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73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73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73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73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73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73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73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73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73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73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73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73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73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73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73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73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73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73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73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73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73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73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73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73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73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73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73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73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73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73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73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73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73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73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73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73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73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73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73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73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73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73"/>
    </row>
    <row r="126" spans="1:26" ht="12.75" customHeight="1" x14ac:dyDescent="0.3">
      <c r="A126" s="72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73"/>
    </row>
    <row r="127" spans="1:26" ht="12.75" customHeight="1" x14ac:dyDescent="0.3">
      <c r="A127" s="72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73"/>
    </row>
    <row r="128" spans="1:26" ht="12.75" customHeight="1" x14ac:dyDescent="0.3">
      <c r="A128" s="72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73"/>
    </row>
    <row r="129" spans="1:26" ht="12.75" customHeight="1" x14ac:dyDescent="0.3">
      <c r="A129" s="72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73"/>
    </row>
    <row r="130" spans="1:26" ht="12.75" customHeight="1" x14ac:dyDescent="0.3">
      <c r="A130" s="72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73"/>
    </row>
    <row r="131" spans="1:26" ht="12.75" customHeight="1" x14ac:dyDescent="0.3">
      <c r="A131" s="72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73"/>
    </row>
    <row r="132" spans="1:26" ht="12.75" customHeight="1" x14ac:dyDescent="0.3">
      <c r="A132" s="72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73"/>
    </row>
    <row r="133" spans="1:26" ht="12.75" customHeight="1" x14ac:dyDescent="0.3">
      <c r="A133" s="72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73"/>
    </row>
    <row r="134" spans="1:26" ht="12.75" customHeight="1" x14ac:dyDescent="0.3">
      <c r="A134" s="72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73"/>
    </row>
    <row r="135" spans="1:26" ht="12.75" customHeight="1" x14ac:dyDescent="0.3">
      <c r="A135" s="72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73"/>
    </row>
    <row r="136" spans="1:26" ht="12.75" customHeight="1" x14ac:dyDescent="0.3">
      <c r="A136" s="72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73"/>
    </row>
    <row r="137" spans="1:26" ht="12.75" customHeight="1" x14ac:dyDescent="0.3">
      <c r="A137" s="72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73"/>
    </row>
    <row r="138" spans="1:26" ht="12.75" customHeight="1" x14ac:dyDescent="0.3">
      <c r="A138" s="72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73"/>
    </row>
    <row r="139" spans="1:26" ht="12.75" customHeight="1" x14ac:dyDescent="0.3">
      <c r="A139" s="72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73"/>
    </row>
    <row r="140" spans="1:26" ht="12.75" customHeight="1" x14ac:dyDescent="0.3">
      <c r="A140" s="72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73"/>
    </row>
    <row r="141" spans="1:26" ht="12.75" customHeight="1" x14ac:dyDescent="0.3">
      <c r="A141" s="72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73"/>
    </row>
    <row r="142" spans="1:26" ht="12.75" customHeight="1" x14ac:dyDescent="0.3">
      <c r="A142" s="72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73"/>
    </row>
    <row r="143" spans="1:26" ht="12.75" customHeight="1" x14ac:dyDescent="0.3">
      <c r="A143" s="72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73"/>
    </row>
    <row r="144" spans="1:26" ht="12.75" customHeight="1" x14ac:dyDescent="0.3">
      <c r="A144" s="72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73"/>
    </row>
    <row r="145" spans="1:26" ht="12.75" customHeight="1" x14ac:dyDescent="0.3">
      <c r="A145" s="72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73"/>
    </row>
    <row r="146" spans="1:26" ht="12.75" customHeight="1" x14ac:dyDescent="0.3">
      <c r="A146" s="72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73"/>
    </row>
    <row r="147" spans="1:26" ht="12.75" customHeight="1" x14ac:dyDescent="0.3">
      <c r="A147" s="72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73"/>
    </row>
    <row r="148" spans="1:26" ht="12.75" customHeight="1" x14ac:dyDescent="0.3">
      <c r="A148" s="72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73"/>
    </row>
    <row r="149" spans="1:26" ht="12.75" customHeight="1" x14ac:dyDescent="0.3">
      <c r="A149" s="72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73"/>
    </row>
    <row r="150" spans="1:26" ht="12.75" customHeight="1" x14ac:dyDescent="0.3">
      <c r="A150" s="72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73"/>
    </row>
    <row r="151" spans="1:26" ht="12.75" customHeight="1" x14ac:dyDescent="0.3">
      <c r="A151" s="72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73"/>
    </row>
    <row r="152" spans="1:26" ht="12.75" customHeight="1" x14ac:dyDescent="0.3">
      <c r="A152" s="72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73"/>
    </row>
    <row r="153" spans="1:26" ht="12.75" customHeight="1" x14ac:dyDescent="0.3">
      <c r="A153" s="72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73"/>
    </row>
    <row r="154" spans="1:26" ht="12.75" customHeight="1" x14ac:dyDescent="0.3">
      <c r="A154" s="72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73"/>
    </row>
    <row r="155" spans="1:26" ht="12.75" customHeight="1" x14ac:dyDescent="0.3">
      <c r="A155" s="72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73"/>
    </row>
    <row r="156" spans="1:26" ht="12.75" customHeight="1" x14ac:dyDescent="0.3">
      <c r="A156" s="72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73"/>
    </row>
    <row r="157" spans="1:26" ht="12.75" customHeight="1" x14ac:dyDescent="0.3">
      <c r="A157" s="72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73"/>
    </row>
    <row r="158" spans="1:26" ht="12.75" customHeight="1" x14ac:dyDescent="0.3">
      <c r="A158" s="72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73"/>
    </row>
    <row r="159" spans="1:26" ht="12.75" customHeight="1" x14ac:dyDescent="0.3">
      <c r="A159" s="72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73"/>
    </row>
    <row r="160" spans="1:26" ht="12.75" customHeight="1" x14ac:dyDescent="0.3">
      <c r="A160" s="72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73"/>
    </row>
    <row r="161" spans="1:26" ht="12.75" customHeight="1" x14ac:dyDescent="0.3">
      <c r="A161" s="72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73"/>
    </row>
    <row r="162" spans="1:26" ht="12.75" customHeight="1" x14ac:dyDescent="0.3">
      <c r="A162" s="72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73"/>
    </row>
    <row r="163" spans="1:26" ht="12.75" customHeight="1" x14ac:dyDescent="0.3">
      <c r="A163" s="72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73"/>
    </row>
    <row r="164" spans="1:26" ht="12.75" customHeight="1" x14ac:dyDescent="0.3">
      <c r="A164" s="72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73"/>
    </row>
    <row r="165" spans="1:26" ht="12.75" customHeight="1" x14ac:dyDescent="0.3">
      <c r="A165" s="72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73"/>
    </row>
    <row r="166" spans="1:26" ht="12.75" customHeight="1" x14ac:dyDescent="0.3">
      <c r="A166" s="72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73"/>
    </row>
    <row r="167" spans="1:26" ht="12.75" customHeight="1" x14ac:dyDescent="0.3">
      <c r="A167" s="72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73"/>
    </row>
    <row r="168" spans="1:26" ht="12.75" customHeight="1" x14ac:dyDescent="0.3">
      <c r="A168" s="72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73"/>
    </row>
    <row r="169" spans="1:26" ht="12.75" customHeight="1" x14ac:dyDescent="0.3">
      <c r="A169" s="72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73"/>
    </row>
    <row r="170" spans="1:26" ht="12.75" customHeight="1" x14ac:dyDescent="0.3">
      <c r="A170" s="72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73"/>
    </row>
    <row r="171" spans="1:26" ht="12.75" customHeight="1" x14ac:dyDescent="0.3">
      <c r="A171" s="72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73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73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73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73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73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73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73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73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73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73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73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73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73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73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73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73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73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73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73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73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73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73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73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73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73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73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73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73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73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73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73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73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73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73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73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73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73"/>
    </row>
    <row r="208" spans="1:26" ht="12.75" customHeight="1" x14ac:dyDescent="0.2">
      <c r="A208" s="36"/>
      <c r="B208" s="63"/>
      <c r="C208" s="63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73"/>
    </row>
    <row r="209" spans="1:26" ht="12.75" customHeight="1" x14ac:dyDescent="0.2">
      <c r="A209" s="36"/>
      <c r="B209" s="63"/>
      <c r="C209" s="63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73"/>
    </row>
    <row r="210" spans="1:26" ht="12.75" customHeight="1" x14ac:dyDescent="0.2">
      <c r="A210" s="36"/>
      <c r="B210" s="63"/>
      <c r="C210" s="63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73"/>
    </row>
    <row r="211" spans="1:26" ht="12.75" customHeight="1" x14ac:dyDescent="0.2">
      <c r="A211" s="36"/>
      <c r="B211" s="63"/>
      <c r="C211" s="63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73"/>
    </row>
    <row r="212" spans="1:26" ht="12.75" customHeight="1" x14ac:dyDescent="0.2">
      <c r="A212" s="36"/>
      <c r="B212" s="63"/>
      <c r="C212" s="63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73"/>
    </row>
    <row r="213" spans="1:26" ht="12.75" customHeight="1" x14ac:dyDescent="0.2">
      <c r="A213" s="36"/>
      <c r="B213" s="63"/>
      <c r="C213" s="63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73"/>
    </row>
    <row r="214" spans="1:26" ht="12.75" customHeight="1" x14ac:dyDescent="0.2">
      <c r="A214" s="36"/>
      <c r="B214" s="63"/>
      <c r="C214" s="63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73"/>
    </row>
    <row r="215" spans="1:26" ht="12.75" customHeight="1" x14ac:dyDescent="0.2">
      <c r="A215" s="36"/>
      <c r="B215" s="63"/>
      <c r="C215" s="63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73"/>
    </row>
    <row r="216" spans="1:26" ht="12.75" customHeight="1" x14ac:dyDescent="0.2">
      <c r="A216" s="36"/>
      <c r="B216" s="63"/>
      <c r="C216" s="63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73"/>
    </row>
    <row r="217" spans="1:26" ht="12.75" customHeight="1" x14ac:dyDescent="0.2">
      <c r="A217" s="36"/>
      <c r="B217" s="63"/>
      <c r="C217" s="63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73"/>
    </row>
    <row r="218" spans="1:26" ht="12.75" customHeight="1" x14ac:dyDescent="0.2">
      <c r="A218" s="36"/>
      <c r="B218" s="63"/>
      <c r="C218" s="63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73"/>
    </row>
    <row r="219" spans="1:26" ht="12.75" customHeight="1" x14ac:dyDescent="0.2">
      <c r="A219" s="36"/>
      <c r="B219" s="63"/>
      <c r="C219" s="63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73"/>
    </row>
    <row r="220" spans="1:26" ht="12.75" customHeight="1" x14ac:dyDescent="0.2">
      <c r="A220" s="36"/>
      <c r="B220" s="63"/>
      <c r="C220" s="63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73"/>
    </row>
    <row r="221" spans="1:26" ht="12.75" customHeight="1" x14ac:dyDescent="0.2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36"/>
      <c r="B310" s="36"/>
      <c r="C310" s="36"/>
      <c r="D310" s="36"/>
      <c r="E310" s="36"/>
      <c r="F310" s="36"/>
      <c r="G310" s="36"/>
      <c r="H310" s="71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73"/>
    </row>
    <row r="311" spans="1:26" ht="12.75" customHeight="1" x14ac:dyDescent="0.2">
      <c r="A311" s="36"/>
      <c r="B311" s="36"/>
      <c r="C311" s="36"/>
      <c r="D311" s="36"/>
      <c r="E311" s="36"/>
      <c r="F311" s="36"/>
      <c r="G311" s="36"/>
      <c r="H311" s="71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73"/>
    </row>
    <row r="312" spans="1:26" ht="12.75" customHeight="1" x14ac:dyDescent="0.2">
      <c r="A312" s="36"/>
      <c r="B312" s="36"/>
      <c r="C312" s="36"/>
      <c r="D312" s="36"/>
      <c r="E312" s="36"/>
      <c r="F312" s="36"/>
      <c r="G312" s="36"/>
      <c r="H312" s="71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73"/>
    </row>
    <row r="313" spans="1:26" ht="12.75" customHeight="1" x14ac:dyDescent="0.2">
      <c r="A313" s="36"/>
      <c r="B313" s="36"/>
      <c r="C313" s="36"/>
      <c r="D313" s="36"/>
      <c r="E313" s="36"/>
      <c r="F313" s="36"/>
      <c r="G313" s="36"/>
      <c r="H313" s="71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73"/>
    </row>
    <row r="314" spans="1:26" ht="12.75" customHeight="1" x14ac:dyDescent="0.2">
      <c r="A314" s="36"/>
      <c r="B314" s="36"/>
      <c r="C314" s="36"/>
      <c r="D314" s="36"/>
      <c r="E314" s="36"/>
      <c r="F314" s="36"/>
      <c r="G314" s="36"/>
      <c r="H314" s="71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73"/>
    </row>
    <row r="315" spans="1:26" ht="12.75" customHeight="1" x14ac:dyDescent="0.2">
      <c r="A315" s="36"/>
      <c r="B315" s="36"/>
      <c r="C315" s="36"/>
      <c r="D315" s="36"/>
      <c r="E315" s="36"/>
      <c r="F315" s="36"/>
      <c r="G315" s="36"/>
      <c r="H315" s="71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73"/>
    </row>
    <row r="316" spans="1:26" ht="12.75" customHeight="1" x14ac:dyDescent="0.2">
      <c r="A316" s="36"/>
      <c r="B316" s="36"/>
      <c r="C316" s="36"/>
      <c r="D316" s="36"/>
      <c r="E316" s="36"/>
      <c r="F316" s="36"/>
      <c r="G316" s="36"/>
      <c r="H316" s="71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73"/>
    </row>
    <row r="317" spans="1:26" ht="12.75" customHeight="1" x14ac:dyDescent="0.2">
      <c r="A317" s="36"/>
      <c r="B317" s="36"/>
      <c r="C317" s="36"/>
      <c r="D317" s="36"/>
      <c r="E317" s="36"/>
      <c r="F317" s="36"/>
      <c r="G317" s="36"/>
      <c r="H317" s="71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73"/>
    </row>
    <row r="318" spans="1:26" ht="12.75" customHeight="1" x14ac:dyDescent="0.2">
      <c r="A318" s="36"/>
      <c r="B318" s="36"/>
      <c r="C318" s="36"/>
      <c r="D318" s="36"/>
      <c r="E318" s="36"/>
      <c r="F318" s="36"/>
      <c r="G318" s="36"/>
      <c r="H318" s="71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73"/>
    </row>
    <row r="319" spans="1:26" ht="12.75" customHeight="1" x14ac:dyDescent="0.2">
      <c r="A319" s="36"/>
      <c r="B319" s="36"/>
      <c r="C319" s="36"/>
      <c r="D319" s="36"/>
      <c r="E319" s="36"/>
      <c r="F319" s="36"/>
      <c r="G319" s="36"/>
      <c r="H319" s="71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73"/>
    </row>
    <row r="320" spans="1:26" ht="12.75" customHeight="1" x14ac:dyDescent="0.2">
      <c r="A320" s="36"/>
      <c r="B320" s="36"/>
      <c r="C320" s="36"/>
      <c r="D320" s="36"/>
      <c r="E320" s="36"/>
      <c r="F320" s="36"/>
      <c r="G320" s="36"/>
      <c r="H320" s="71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73"/>
    </row>
    <row r="321" spans="1:26" ht="12.75" customHeight="1" x14ac:dyDescent="0.2">
      <c r="A321" s="36"/>
      <c r="B321" s="36"/>
      <c r="C321" s="36"/>
      <c r="D321" s="36"/>
      <c r="E321" s="36"/>
      <c r="F321" s="36"/>
      <c r="G321" s="36"/>
      <c r="H321" s="71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73"/>
    </row>
    <row r="322" spans="1:26" ht="12.75" customHeight="1" x14ac:dyDescent="0.2">
      <c r="A322" s="36"/>
      <c r="B322" s="36"/>
      <c r="C322" s="36"/>
      <c r="D322" s="36"/>
      <c r="E322" s="36"/>
      <c r="F322" s="36"/>
      <c r="G322" s="36"/>
      <c r="H322" s="71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73"/>
    </row>
    <row r="323" spans="1:26" ht="12.75" customHeight="1" x14ac:dyDescent="0.2">
      <c r="A323" s="36"/>
      <c r="B323" s="36"/>
      <c r="C323" s="36"/>
      <c r="D323" s="36"/>
      <c r="E323" s="36"/>
      <c r="F323" s="36"/>
      <c r="G323" s="36"/>
      <c r="H323" s="71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73"/>
    </row>
    <row r="324" spans="1:26" ht="12.75" customHeight="1" x14ac:dyDescent="0.2">
      <c r="A324" s="36"/>
      <c r="B324" s="36"/>
      <c r="C324" s="36"/>
      <c r="D324" s="36"/>
      <c r="E324" s="36"/>
      <c r="F324" s="36"/>
      <c r="G324" s="36"/>
      <c r="H324" s="71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73"/>
    </row>
    <row r="325" spans="1:26" ht="12.75" customHeight="1" x14ac:dyDescent="0.2">
      <c r="A325" s="36"/>
      <c r="B325" s="36"/>
      <c r="C325" s="36"/>
      <c r="D325" s="36"/>
      <c r="E325" s="36"/>
      <c r="F325" s="36"/>
      <c r="G325" s="36"/>
      <c r="H325" s="71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73"/>
    </row>
    <row r="326" spans="1:26" ht="12.75" customHeight="1" x14ac:dyDescent="0.2">
      <c r="A326" s="36"/>
      <c r="B326" s="36"/>
      <c r="C326" s="36"/>
      <c r="D326" s="36"/>
      <c r="E326" s="36"/>
      <c r="F326" s="36"/>
      <c r="G326" s="36"/>
      <c r="H326" s="71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73"/>
    </row>
    <row r="327" spans="1:26" ht="12.75" customHeight="1" x14ac:dyDescent="0.2">
      <c r="A327" s="36"/>
      <c r="B327" s="36"/>
      <c r="C327" s="36"/>
      <c r="D327" s="36"/>
      <c r="E327" s="36"/>
      <c r="F327" s="36"/>
      <c r="G327" s="36"/>
      <c r="H327" s="71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73"/>
    </row>
    <row r="328" spans="1:26" ht="12.75" customHeight="1" x14ac:dyDescent="0.2">
      <c r="A328" s="36"/>
      <c r="B328" s="36"/>
      <c r="C328" s="36"/>
      <c r="D328" s="36"/>
      <c r="E328" s="36"/>
      <c r="F328" s="36"/>
      <c r="G328" s="36"/>
      <c r="H328" s="71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73"/>
    </row>
    <row r="329" spans="1:26" ht="12.75" customHeight="1" x14ac:dyDescent="0.2">
      <c r="A329" s="36"/>
      <c r="B329" s="36"/>
      <c r="C329" s="36"/>
      <c r="D329" s="36"/>
      <c r="E329" s="36"/>
      <c r="F329" s="36"/>
      <c r="G329" s="36"/>
      <c r="H329" s="71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73"/>
    </row>
    <row r="330" spans="1:26" ht="12.75" customHeight="1" x14ac:dyDescent="0.2">
      <c r="A330" s="36"/>
      <c r="B330" s="36"/>
      <c r="C330" s="36"/>
      <c r="D330" s="36"/>
      <c r="E330" s="36"/>
      <c r="F330" s="36"/>
      <c r="G330" s="36"/>
      <c r="H330" s="71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73"/>
    </row>
    <row r="331" spans="1:26" ht="12.75" customHeight="1" x14ac:dyDescent="0.2">
      <c r="A331" s="36"/>
      <c r="B331" s="36"/>
      <c r="C331" s="36"/>
      <c r="D331" s="36"/>
      <c r="E331" s="36"/>
      <c r="F331" s="36"/>
      <c r="G331" s="36"/>
      <c r="H331" s="71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73"/>
    </row>
    <row r="332" spans="1:26" ht="12.75" customHeight="1" x14ac:dyDescent="0.2">
      <c r="A332" s="36"/>
      <c r="B332" s="36"/>
      <c r="C332" s="36"/>
      <c r="D332" s="36"/>
      <c r="E332" s="36"/>
      <c r="F332" s="36"/>
      <c r="G332" s="36"/>
      <c r="H332" s="71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73"/>
    </row>
    <row r="333" spans="1:26" ht="12.75" customHeight="1" x14ac:dyDescent="0.2">
      <c r="A333" s="36"/>
      <c r="B333" s="36"/>
      <c r="C333" s="36"/>
      <c r="D333" s="36"/>
      <c r="E333" s="36"/>
      <c r="F333" s="36"/>
      <c r="G333" s="36"/>
      <c r="H333" s="71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73"/>
    </row>
    <row r="334" spans="1:26" ht="12.75" customHeight="1" x14ac:dyDescent="0.2">
      <c r="A334" s="36"/>
      <c r="B334" s="36"/>
      <c r="C334" s="36"/>
      <c r="D334" s="36"/>
      <c r="E334" s="36"/>
      <c r="F334" s="36"/>
      <c r="G334" s="36"/>
      <c r="H334" s="71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73"/>
    </row>
    <row r="335" spans="1:26" ht="12.75" customHeight="1" x14ac:dyDescent="0.2">
      <c r="A335" s="36"/>
      <c r="B335" s="36"/>
      <c r="C335" s="36"/>
      <c r="D335" s="36"/>
      <c r="E335" s="36"/>
      <c r="F335" s="36"/>
      <c r="G335" s="3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73"/>
    </row>
    <row r="336" spans="1:26" ht="12.75" customHeight="1" x14ac:dyDescent="0.2">
      <c r="A336" s="36"/>
      <c r="B336" s="36"/>
      <c r="C336" s="36"/>
      <c r="D336" s="36"/>
      <c r="E336" s="36"/>
      <c r="F336" s="36"/>
      <c r="G336" s="36"/>
      <c r="H336" s="71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73"/>
    </row>
    <row r="337" spans="1:26" ht="12.75" customHeight="1" x14ac:dyDescent="0.2">
      <c r="A337" s="36"/>
      <c r="B337" s="36"/>
      <c r="C337" s="36"/>
      <c r="D337" s="36"/>
      <c r="E337" s="36"/>
      <c r="F337" s="36"/>
      <c r="G337" s="36"/>
      <c r="H337" s="71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73"/>
    </row>
    <row r="338" spans="1:26" ht="12.75" customHeight="1" x14ac:dyDescent="0.2">
      <c r="A338" s="36"/>
      <c r="B338" s="36"/>
      <c r="C338" s="36"/>
      <c r="D338" s="36"/>
      <c r="E338" s="36"/>
      <c r="F338" s="36"/>
      <c r="G338" s="36"/>
      <c r="H338" s="71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73"/>
    </row>
    <row r="339" spans="1:26" ht="12.75" customHeight="1" x14ac:dyDescent="0.2">
      <c r="A339" s="36"/>
      <c r="B339" s="36"/>
      <c r="C339" s="36"/>
      <c r="D339" s="36"/>
      <c r="E339" s="36"/>
      <c r="F339" s="36"/>
      <c r="G339" s="36"/>
      <c r="H339" s="71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73"/>
    </row>
    <row r="340" spans="1:26" ht="12.75" customHeight="1" x14ac:dyDescent="0.2">
      <c r="A340" s="36"/>
      <c r="B340" s="36"/>
      <c r="C340" s="36"/>
      <c r="D340" s="36"/>
      <c r="E340" s="36"/>
      <c r="F340" s="36"/>
      <c r="G340" s="36"/>
      <c r="H340" s="71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73"/>
    </row>
    <row r="341" spans="1:26" ht="12.75" customHeight="1" x14ac:dyDescent="0.2">
      <c r="A341" s="36"/>
      <c r="B341" s="36"/>
      <c r="C341" s="36"/>
      <c r="D341" s="36"/>
      <c r="E341" s="36"/>
      <c r="F341" s="36"/>
      <c r="G341" s="36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73"/>
    </row>
    <row r="342" spans="1:26" ht="12.75" customHeight="1" x14ac:dyDescent="0.2">
      <c r="A342" s="36"/>
      <c r="B342" s="36"/>
      <c r="C342" s="36"/>
      <c r="D342" s="36"/>
      <c r="E342" s="36"/>
      <c r="F342" s="36"/>
      <c r="G342" s="36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73"/>
    </row>
    <row r="343" spans="1:26" ht="12.75" customHeight="1" x14ac:dyDescent="0.2">
      <c r="A343" s="36"/>
      <c r="B343" s="36"/>
      <c r="C343" s="36"/>
      <c r="D343" s="36"/>
      <c r="E343" s="36"/>
      <c r="F343" s="36"/>
      <c r="G343" s="36"/>
      <c r="H343" s="71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73"/>
    </row>
    <row r="344" spans="1:26" ht="12.75" customHeight="1" x14ac:dyDescent="0.2">
      <c r="A344" s="36"/>
      <c r="B344" s="36"/>
      <c r="C344" s="36"/>
      <c r="D344" s="36"/>
      <c r="E344" s="36"/>
      <c r="F344" s="36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73"/>
    </row>
    <row r="345" spans="1:26" ht="12.75" customHeight="1" x14ac:dyDescent="0.2">
      <c r="A345" s="36"/>
      <c r="B345" s="36"/>
      <c r="C345" s="36"/>
      <c r="D345" s="36"/>
      <c r="E345" s="36"/>
      <c r="F345" s="36"/>
      <c r="G345" s="36"/>
      <c r="H345" s="71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73"/>
    </row>
    <row r="346" spans="1:26" ht="12.75" customHeight="1" x14ac:dyDescent="0.2">
      <c r="A346" s="36"/>
      <c r="B346" s="36"/>
      <c r="C346" s="36"/>
      <c r="D346" s="36"/>
      <c r="E346" s="36"/>
      <c r="F346" s="36"/>
      <c r="G346" s="36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73"/>
    </row>
    <row r="347" spans="1:26" ht="12.75" customHeight="1" x14ac:dyDescent="0.2">
      <c r="A347" s="36"/>
      <c r="B347" s="36"/>
      <c r="C347" s="36"/>
      <c r="D347" s="36"/>
      <c r="E347" s="36"/>
      <c r="F347" s="36"/>
      <c r="G347" s="36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73"/>
    </row>
    <row r="348" spans="1:26" ht="12.75" customHeight="1" x14ac:dyDescent="0.2">
      <c r="A348" s="36"/>
      <c r="B348" s="36"/>
      <c r="C348" s="36"/>
      <c r="D348" s="36"/>
      <c r="E348" s="36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73"/>
    </row>
    <row r="349" spans="1:26" ht="12.75" customHeight="1" x14ac:dyDescent="0.2">
      <c r="A349" s="36"/>
      <c r="B349" s="36"/>
      <c r="C349" s="36"/>
      <c r="D349" s="36"/>
      <c r="E349" s="36"/>
      <c r="F349" s="3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73"/>
    </row>
    <row r="350" spans="1:26" ht="12.75" customHeight="1" x14ac:dyDescent="0.2">
      <c r="A350" s="36"/>
      <c r="B350" s="36"/>
      <c r="C350" s="36"/>
      <c r="D350" s="36"/>
      <c r="E350" s="36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73"/>
    </row>
    <row r="351" spans="1:26" ht="12.75" customHeight="1" x14ac:dyDescent="0.2">
      <c r="A351" s="36"/>
      <c r="B351" s="36"/>
      <c r="C351" s="36"/>
      <c r="D351" s="36"/>
      <c r="E351" s="36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73"/>
    </row>
    <row r="352" spans="1:26" ht="12.75" customHeight="1" x14ac:dyDescent="0.2">
      <c r="A352" s="36"/>
      <c r="B352" s="36"/>
      <c r="C352" s="36"/>
      <c r="D352" s="36"/>
      <c r="E352" s="36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73"/>
    </row>
    <row r="353" spans="1:26" ht="12.75" customHeight="1" x14ac:dyDescent="0.2">
      <c r="A353" s="36"/>
      <c r="B353" s="36"/>
      <c r="C353" s="36"/>
      <c r="D353" s="36"/>
      <c r="E353" s="36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73"/>
    </row>
    <row r="354" spans="1:26" ht="12.75" customHeight="1" x14ac:dyDescent="0.2">
      <c r="A354" s="36"/>
      <c r="B354" s="36"/>
      <c r="C354" s="36"/>
      <c r="D354" s="36"/>
      <c r="E354" s="36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73"/>
    </row>
    <row r="355" spans="1:26" ht="12.75" customHeight="1" x14ac:dyDescent="0.2">
      <c r="A355" s="36"/>
      <c r="B355" s="36"/>
      <c r="C355" s="36"/>
      <c r="D355" s="36"/>
      <c r="E355" s="36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73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73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73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73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73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73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73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73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73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73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73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73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73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73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73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73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73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73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73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73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73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73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73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73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73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73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73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73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73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73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73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73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73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73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73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73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73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73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73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73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73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73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73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73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73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73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73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73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73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73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73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73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73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73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73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73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73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73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73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73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73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73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73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73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73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73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73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73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73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73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73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73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73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73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73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73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73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73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73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73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73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73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73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73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73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73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73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73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73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73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73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73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73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73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73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73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73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73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73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73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73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73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73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73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73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73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73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73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73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73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73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73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73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73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73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73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73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73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73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73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73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73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73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73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73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73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73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73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73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73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73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73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73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73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73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73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73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73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73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73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73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73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73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73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73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73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73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73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73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73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73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73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73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73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73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73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73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73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73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73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73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73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73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73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73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73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73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73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73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73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73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73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73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73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73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73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73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73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73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73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73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73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73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73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73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73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73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73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73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73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73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73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73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73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73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73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73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73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73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73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73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73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73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73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73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73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73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73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73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73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73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73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73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73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73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73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73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73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73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73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73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73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73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73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73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73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73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73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73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73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73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73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73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73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73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73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73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73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73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73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73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73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73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73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73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73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73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73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73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73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73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73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73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73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73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73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73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73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73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73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73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73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73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73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73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73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73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73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73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73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73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73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73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73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73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73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73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73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73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73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73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73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73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73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73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73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73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73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73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73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73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73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73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73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73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73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73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73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73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73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73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73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73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73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73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73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73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73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73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73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73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73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73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73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73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73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73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73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73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73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73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73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73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73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73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73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73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73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73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73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73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73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73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73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73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73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73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73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73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73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73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73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73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73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73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73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73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73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73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73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73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73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73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73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73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73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73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73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73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73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73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73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73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73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73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73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73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73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73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73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73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73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73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73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73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73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73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73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73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73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73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73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73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73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73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73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73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73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73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73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73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73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73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73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73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73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73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73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73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73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73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73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73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73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73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73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73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73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73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73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73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73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73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73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73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73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73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73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73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73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73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73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73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73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73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73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73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73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73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73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73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73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73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73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73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73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73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73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73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73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73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73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73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73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73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73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73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73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73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73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73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73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73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73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73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73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73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73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73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73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73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73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73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73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73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73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73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73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73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73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73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73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73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73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73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73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73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73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73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73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73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73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73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73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73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73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73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73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73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73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73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73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73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73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73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73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73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73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73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73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73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73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73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73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73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73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73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73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73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73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73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73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73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73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73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73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73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73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73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73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73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73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73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73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73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73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73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73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73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73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73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73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73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73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73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73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73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73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73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73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73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73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73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73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73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73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73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73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73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73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73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73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73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73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73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73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73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73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73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73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73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73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73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73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73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73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73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73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73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73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73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73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73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73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73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73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73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73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73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73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73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73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73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73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73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73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73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73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73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73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73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73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73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73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73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73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73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73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73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73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73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73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73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73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73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73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73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73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73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73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73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73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73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73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73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73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73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73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73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73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73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73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73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73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73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73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73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73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73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73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73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73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73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73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73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73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73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73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73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73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73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73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73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73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73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73"/>
    </row>
  </sheetData>
  <mergeCells count="3">
    <mergeCell ref="A1:F1"/>
    <mergeCell ref="A3:D3"/>
    <mergeCell ref="A9:D9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039"/>
  <sheetViews>
    <sheetView zoomScale="80" zoomScaleNormal="80" workbookViewId="0">
      <pane xSplit="7" ySplit="3" topLeftCell="M303" activePane="bottomRight" state="frozen"/>
      <selection pane="topRight" activeCell="H1" sqref="H1"/>
      <selection pane="bottomLeft" activeCell="A4" sqref="A4"/>
      <selection pane="bottomRight" activeCell="AN345" sqref="AN345"/>
    </sheetView>
  </sheetViews>
  <sheetFormatPr defaultColWidth="12.7109375" defaultRowHeight="15" customHeight="1" outlineLevelRow="1" outlineLevelCol="1" x14ac:dyDescent="0.2"/>
  <cols>
    <col min="1" max="1" width="9.28515625" customWidth="1"/>
    <col min="2" max="2" width="58.28515625" customWidth="1"/>
    <col min="3" max="3" width="10.7109375" customWidth="1"/>
    <col min="4" max="4" width="11.140625" customWidth="1"/>
    <col min="5" max="5" width="14.7109375" customWidth="1"/>
    <col min="6" max="6" width="17" customWidth="1"/>
    <col min="7" max="7" width="15.28515625" customWidth="1"/>
    <col min="8" max="8" width="18" customWidth="1"/>
    <col min="9" max="14" width="16.7109375" customWidth="1"/>
    <col min="15" max="26" width="13.7109375" hidden="1" customWidth="1" outlineLevel="1"/>
    <col min="27" max="27" width="11.28515625" customWidth="1" collapsed="1"/>
    <col min="28" max="35" width="10.7109375" hidden="1" customWidth="1" outlineLevel="1"/>
    <col min="36" max="36" width="11.28515625" hidden="1" customWidth="1" outlineLevel="1"/>
    <col min="37" max="39" width="10.7109375" hidden="1" customWidth="1" outlineLevel="1"/>
    <col min="40" max="40" width="11.28515625" customWidth="1" collapsed="1"/>
    <col min="41" max="41" width="13.28515625" style="184" hidden="1" customWidth="1" outlineLevel="1"/>
    <col min="42" max="42" width="10.85546875" style="184" hidden="1" customWidth="1" outlineLevel="1"/>
    <col min="43" max="43" width="10.85546875" style="195" hidden="1" customWidth="1" outlineLevel="1"/>
    <col min="44" max="44" width="10.85546875" style="197" hidden="1" customWidth="1" outlineLevel="1"/>
    <col min="45" max="45" width="10.85546875" style="198" hidden="1" customWidth="1" outlineLevel="1"/>
    <col min="46" max="46" width="10.85546875" style="199" hidden="1" customWidth="1" outlineLevel="1"/>
    <col min="47" max="47" width="13.28515625" style="200" hidden="1" customWidth="1" outlineLevel="1"/>
    <col min="48" max="48" width="13.28515625" style="204" hidden="1" customWidth="1" outlineLevel="1"/>
    <col min="49" max="49" width="13.28515625" style="205" hidden="1" customWidth="1" outlineLevel="1"/>
    <col min="50" max="50" width="13.28515625" style="206" hidden="1" customWidth="1" outlineLevel="1"/>
    <col min="51" max="51" width="13.28515625" style="207" hidden="1" customWidth="1" outlineLevel="1"/>
    <col min="52" max="52" width="13.28515625" style="211" hidden="1" customWidth="1" outlineLevel="1"/>
    <col min="53" max="53" width="13.140625" style="203" bestFit="1" customWidth="1" collapsed="1"/>
    <col min="54" max="65" width="13.85546875" style="203" hidden="1" customWidth="1" outlineLevel="1"/>
    <col min="66" max="66" width="11.28515625" style="184" customWidth="1" collapsed="1"/>
    <col min="67" max="67" width="13.85546875" style="229" bestFit="1" customWidth="1"/>
    <col min="68" max="68" width="13.85546875" style="230" customWidth="1"/>
    <col min="69" max="69" width="6.28515625" customWidth="1"/>
    <col min="70" max="70" width="13.28515625" customWidth="1"/>
  </cols>
  <sheetData>
    <row r="1" spans="1:70" ht="12.75" customHeight="1" x14ac:dyDescent="0.2">
      <c r="A1" s="241" t="s">
        <v>158</v>
      </c>
      <c r="B1" s="242"/>
      <c r="C1" s="242"/>
      <c r="D1" s="242"/>
      <c r="E1" s="242"/>
      <c r="F1" s="242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36"/>
      <c r="BO1" s="36"/>
      <c r="BP1" s="36"/>
      <c r="BQ1" s="73"/>
      <c r="BR1" s="36"/>
    </row>
    <row r="2" spans="1:70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36" t="s">
        <v>177</v>
      </c>
      <c r="N2" s="36" t="s">
        <v>178</v>
      </c>
      <c r="O2" s="57">
        <v>44562</v>
      </c>
      <c r="P2" s="57">
        <v>44593</v>
      </c>
      <c r="Q2" s="57">
        <v>44621</v>
      </c>
      <c r="R2" s="57">
        <v>44652</v>
      </c>
      <c r="S2" s="57">
        <v>44682</v>
      </c>
      <c r="T2" s="57">
        <v>44713</v>
      </c>
      <c r="U2" s="57">
        <v>44743</v>
      </c>
      <c r="V2" s="57">
        <v>44774</v>
      </c>
      <c r="W2" s="57">
        <v>44805</v>
      </c>
      <c r="X2" s="57">
        <v>44835</v>
      </c>
      <c r="Y2" s="57">
        <v>44866</v>
      </c>
      <c r="Z2" s="57">
        <v>44896</v>
      </c>
      <c r="AA2" s="78">
        <v>2022</v>
      </c>
      <c r="AB2" s="127">
        <v>44927</v>
      </c>
      <c r="AC2" s="127">
        <v>44958</v>
      </c>
      <c r="AD2" s="127">
        <v>44986</v>
      </c>
      <c r="AE2" s="127">
        <v>45017</v>
      </c>
      <c r="AF2" s="127">
        <v>45047</v>
      </c>
      <c r="AG2" s="127">
        <v>45078</v>
      </c>
      <c r="AH2" s="127">
        <v>45108</v>
      </c>
      <c r="AI2" s="127">
        <v>45139</v>
      </c>
      <c r="AJ2" s="127">
        <v>45170</v>
      </c>
      <c r="AK2" s="127">
        <v>45200</v>
      </c>
      <c r="AL2" s="127">
        <v>45231</v>
      </c>
      <c r="AM2" s="127">
        <v>45261</v>
      </c>
      <c r="AN2" s="78">
        <v>2023</v>
      </c>
      <c r="AO2" s="127">
        <v>45292</v>
      </c>
      <c r="AP2" s="127">
        <v>45323</v>
      </c>
      <c r="AQ2" s="127">
        <v>45352</v>
      </c>
      <c r="AR2" s="127">
        <v>45383</v>
      </c>
      <c r="AS2" s="127">
        <v>45413</v>
      </c>
      <c r="AT2" s="127">
        <v>45444</v>
      </c>
      <c r="AU2" s="127">
        <v>45474</v>
      </c>
      <c r="AV2" s="127">
        <v>45505</v>
      </c>
      <c r="AW2" s="127">
        <v>45536</v>
      </c>
      <c r="AX2" s="127">
        <v>45566</v>
      </c>
      <c r="AY2" s="127">
        <v>45597</v>
      </c>
      <c r="AZ2" s="127">
        <v>45627</v>
      </c>
      <c r="BA2" s="78">
        <v>2024</v>
      </c>
      <c r="BB2" s="127">
        <v>45658</v>
      </c>
      <c r="BC2" s="127">
        <v>45689</v>
      </c>
      <c r="BD2" s="127">
        <v>45717</v>
      </c>
      <c r="BE2" s="127">
        <v>45748</v>
      </c>
      <c r="BF2" s="127">
        <v>45778</v>
      </c>
      <c r="BG2" s="127">
        <v>45809</v>
      </c>
      <c r="BH2" s="127">
        <v>45839</v>
      </c>
      <c r="BI2" s="127">
        <v>45870</v>
      </c>
      <c r="BJ2" s="127">
        <v>45901</v>
      </c>
      <c r="BK2" s="127">
        <v>45931</v>
      </c>
      <c r="BL2" s="127">
        <v>45962</v>
      </c>
      <c r="BM2" s="127">
        <v>45992</v>
      </c>
      <c r="BN2" s="78">
        <v>2025</v>
      </c>
      <c r="BO2" s="127">
        <v>46023</v>
      </c>
      <c r="BP2" s="127">
        <v>46054</v>
      </c>
      <c r="BQ2" s="73"/>
      <c r="BR2" s="128" t="s">
        <v>179</v>
      </c>
    </row>
    <row r="3" spans="1:70" ht="12.75" customHeight="1" x14ac:dyDescent="0.2">
      <c r="A3" s="240" t="s">
        <v>167</v>
      </c>
      <c r="B3" s="237"/>
      <c r="C3" s="237"/>
      <c r="D3" s="237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1">
        <v>0.1</v>
      </c>
      <c r="N3" s="81">
        <v>0.1</v>
      </c>
      <c r="O3" s="82">
        <f t="shared" ref="O3:Z3" si="0">10%/12</f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82">
        <f t="shared" si="0"/>
        <v>8.3333333333333332E-3</v>
      </c>
      <c r="Z3" s="82">
        <f t="shared" si="0"/>
        <v>8.3333333333333332E-3</v>
      </c>
      <c r="AA3" s="82">
        <f t="shared" ref="AA3:AA39" si="1">SUM(O3:Z3)</f>
        <v>9.9999999999999992E-2</v>
      </c>
      <c r="AB3" s="82">
        <f t="shared" ref="AB3:AU3" si="2">10%/12</f>
        <v>8.3333333333333332E-3</v>
      </c>
      <c r="AC3" s="82">
        <f t="shared" si="2"/>
        <v>8.3333333333333332E-3</v>
      </c>
      <c r="AD3" s="82">
        <f t="shared" si="2"/>
        <v>8.3333333333333332E-3</v>
      </c>
      <c r="AE3" s="82">
        <f t="shared" si="2"/>
        <v>8.3333333333333332E-3</v>
      </c>
      <c r="AF3" s="82">
        <f t="shared" si="2"/>
        <v>8.3333333333333332E-3</v>
      </c>
      <c r="AG3" s="82">
        <f t="shared" si="2"/>
        <v>8.3333333333333332E-3</v>
      </c>
      <c r="AH3" s="82">
        <f t="shared" si="2"/>
        <v>8.3333333333333332E-3</v>
      </c>
      <c r="AI3" s="82">
        <f t="shared" si="2"/>
        <v>8.3333333333333332E-3</v>
      </c>
      <c r="AJ3" s="82">
        <f t="shared" si="2"/>
        <v>8.3333333333333332E-3</v>
      </c>
      <c r="AK3" s="82">
        <f t="shared" si="2"/>
        <v>8.3333333333333332E-3</v>
      </c>
      <c r="AL3" s="82">
        <f t="shared" si="2"/>
        <v>8.3333333333333332E-3</v>
      </c>
      <c r="AM3" s="82">
        <f t="shared" si="2"/>
        <v>8.3333333333333332E-3</v>
      </c>
      <c r="AN3" s="82">
        <f t="shared" ref="AN3:AN39" si="3">SUM(AB3:AM3)</f>
        <v>9.9999999999999992E-2</v>
      </c>
      <c r="AO3" s="82">
        <f t="shared" si="2"/>
        <v>8.3333333333333332E-3</v>
      </c>
      <c r="AP3" s="82">
        <f t="shared" si="2"/>
        <v>8.3333333333333332E-3</v>
      </c>
      <c r="AQ3" s="82">
        <f t="shared" si="2"/>
        <v>8.3333333333333332E-3</v>
      </c>
      <c r="AR3" s="82">
        <f t="shared" si="2"/>
        <v>8.3333333333333332E-3</v>
      </c>
      <c r="AS3" s="82">
        <f t="shared" si="2"/>
        <v>8.3333333333333332E-3</v>
      </c>
      <c r="AT3" s="82">
        <f t="shared" si="2"/>
        <v>8.3333333333333332E-3</v>
      </c>
      <c r="AU3" s="82">
        <f t="shared" si="2"/>
        <v>8.3333333333333332E-3</v>
      </c>
      <c r="AV3" s="82">
        <f>10%/12</f>
        <v>8.3333333333333332E-3</v>
      </c>
      <c r="AW3" s="82">
        <f>10%/12</f>
        <v>8.3333333333333332E-3</v>
      </c>
      <c r="AX3" s="82">
        <f>10%/12</f>
        <v>8.3333333333333332E-3</v>
      </c>
      <c r="AY3" s="82">
        <f>10%/12</f>
        <v>8.3333333333333332E-3</v>
      </c>
      <c r="AZ3" s="82">
        <f>10%/12</f>
        <v>8.3333333333333332E-3</v>
      </c>
      <c r="BA3" s="82">
        <f>SUM(AO3:AZ3)</f>
        <v>9.9999999999999992E-2</v>
      </c>
      <c r="BB3" s="82">
        <f t="shared" ref="BB3:BM3" si="4">10%/12</f>
        <v>8.3333333333333332E-3</v>
      </c>
      <c r="BC3" s="82">
        <f t="shared" si="4"/>
        <v>8.3333333333333332E-3</v>
      </c>
      <c r="BD3" s="82">
        <f t="shared" si="4"/>
        <v>8.3333333333333332E-3</v>
      </c>
      <c r="BE3" s="82">
        <f t="shared" si="4"/>
        <v>8.3333333333333332E-3</v>
      </c>
      <c r="BF3" s="82">
        <f t="shared" si="4"/>
        <v>8.3333333333333332E-3</v>
      </c>
      <c r="BG3" s="82">
        <f t="shared" si="4"/>
        <v>8.3333333333333332E-3</v>
      </c>
      <c r="BH3" s="82">
        <f t="shared" si="4"/>
        <v>8.3333333333333332E-3</v>
      </c>
      <c r="BI3" s="82">
        <f t="shared" si="4"/>
        <v>8.3333333333333332E-3</v>
      </c>
      <c r="BJ3" s="82">
        <f t="shared" si="4"/>
        <v>8.3333333333333332E-3</v>
      </c>
      <c r="BK3" s="82">
        <f t="shared" si="4"/>
        <v>8.3333333333333332E-3</v>
      </c>
      <c r="BL3" s="82">
        <f t="shared" si="4"/>
        <v>8.3333333333333332E-3</v>
      </c>
      <c r="BM3" s="82">
        <f t="shared" si="4"/>
        <v>8.3333333333333332E-3</v>
      </c>
      <c r="BN3" s="82">
        <f>SUM(BB3:BM3)</f>
        <v>9.9999999999999992E-2</v>
      </c>
      <c r="BO3" s="82">
        <v>8.3000000000000001E-3</v>
      </c>
      <c r="BP3" s="82">
        <v>8.3000000000000001E-3</v>
      </c>
      <c r="BQ3" s="83">
        <f t="shared" ref="BQ3:BQ37" si="5">10%/12</f>
        <v>8.3333333333333332E-3</v>
      </c>
      <c r="BR3" s="36"/>
    </row>
    <row r="4" spans="1:70" ht="12.75" customHeight="1" outlineLevel="1" x14ac:dyDescent="0.2">
      <c r="A4" s="9">
        <v>58</v>
      </c>
      <c r="B4" s="10" t="s">
        <v>19</v>
      </c>
      <c r="C4" s="11">
        <v>3298</v>
      </c>
      <c r="D4" s="12">
        <v>35375</v>
      </c>
      <c r="E4" s="129">
        <v>993.68</v>
      </c>
      <c r="F4" s="102">
        <v>596.20799999999997</v>
      </c>
      <c r="G4" s="208">
        <f t="shared" ref="G4:G28" si="6">F4*80%</f>
        <v>476.96640000000002</v>
      </c>
      <c r="H4" s="71">
        <f>G4*10%</f>
        <v>47.696640000000002</v>
      </c>
      <c r="I4" s="71">
        <f t="shared" ref="I4:I23" si="7">G4*10%</f>
        <v>47.696640000000002</v>
      </c>
      <c r="J4" s="71">
        <f t="shared" ref="J4:J25" si="8">G4*10%</f>
        <v>47.696640000000002</v>
      </c>
      <c r="K4" s="71">
        <f t="shared" ref="K4:K27" si="9">G4*10%</f>
        <v>47.696640000000002</v>
      </c>
      <c r="L4" s="71">
        <f t="shared" ref="L4:L28" si="10">G4*10%</f>
        <v>47.696640000000002</v>
      </c>
      <c r="M4" s="71">
        <f t="shared" ref="M4:M28" si="11">G4*10%</f>
        <v>47.696640000000002</v>
      </c>
      <c r="N4" s="71">
        <f t="shared" ref="N4:N34" si="12">G4*10%</f>
        <v>47.696640000000002</v>
      </c>
      <c r="O4" s="130">
        <f t="shared" ref="O4:O34" si="13">G4*BQ4</f>
        <v>3.97472</v>
      </c>
      <c r="P4" s="130">
        <f t="shared" ref="P4:P34" si="14">G4*BQ4</f>
        <v>3.97472</v>
      </c>
      <c r="Q4" s="130">
        <f t="shared" ref="Q4:Q34" si="15">G4*BQ4</f>
        <v>3.97472</v>
      </c>
      <c r="R4" s="130">
        <f t="shared" ref="R4:R34" si="16">G4*BQ4</f>
        <v>3.97472</v>
      </c>
      <c r="S4" s="130">
        <f t="shared" ref="S4:S34" si="17">G4*BQ4</f>
        <v>3.97472</v>
      </c>
      <c r="T4" s="130">
        <f t="shared" ref="T4:T34" si="18">G4*BQ4</f>
        <v>3.97472</v>
      </c>
      <c r="U4" s="130">
        <f t="shared" ref="U4:U34" si="19">G4*BQ4</f>
        <v>3.97472</v>
      </c>
      <c r="V4" s="130">
        <f t="shared" ref="V4:V35" si="20">G4*BQ4</f>
        <v>3.97472</v>
      </c>
      <c r="W4" s="130">
        <f t="shared" ref="W4:W35" si="21">G4*BQ4</f>
        <v>3.97472</v>
      </c>
      <c r="X4" s="130">
        <f t="shared" ref="X4:X35" si="22">G4*BQ4</f>
        <v>3.97472</v>
      </c>
      <c r="Y4" s="130">
        <f t="shared" ref="Y4:Y35" si="23">G4*BQ4</f>
        <v>3.97472</v>
      </c>
      <c r="Z4" s="130">
        <f t="shared" ref="Z4:Z35" si="24">G4*BQ4</f>
        <v>3.97472</v>
      </c>
      <c r="AA4" s="116">
        <f t="shared" si="1"/>
        <v>47.696639999999995</v>
      </c>
      <c r="AB4" s="100">
        <f t="shared" ref="AB4:AM13" si="25">$G4*$BQ4</f>
        <v>3.97472</v>
      </c>
      <c r="AC4" s="100">
        <f t="shared" si="25"/>
        <v>3.97472</v>
      </c>
      <c r="AD4" s="100">
        <f t="shared" si="25"/>
        <v>3.97472</v>
      </c>
      <c r="AE4" s="100">
        <f t="shared" si="25"/>
        <v>3.97472</v>
      </c>
      <c r="AF4" s="100">
        <f t="shared" si="25"/>
        <v>3.97472</v>
      </c>
      <c r="AG4" s="100">
        <f t="shared" si="25"/>
        <v>3.97472</v>
      </c>
      <c r="AH4" s="100">
        <f t="shared" si="25"/>
        <v>3.97472</v>
      </c>
      <c r="AI4" s="100">
        <f t="shared" si="25"/>
        <v>3.97472</v>
      </c>
      <c r="AJ4" s="100">
        <f t="shared" si="25"/>
        <v>3.97472</v>
      </c>
      <c r="AK4" s="100">
        <f t="shared" si="25"/>
        <v>3.97472</v>
      </c>
      <c r="AL4" s="100">
        <f t="shared" si="25"/>
        <v>3.97472</v>
      </c>
      <c r="AM4" s="100">
        <f t="shared" si="25"/>
        <v>3.97472</v>
      </c>
      <c r="AN4" s="116">
        <f t="shared" si="3"/>
        <v>47.696639999999995</v>
      </c>
      <c r="AO4" s="100">
        <f t="shared" ref="AO4:AZ13" si="26">$G4*$BQ4</f>
        <v>3.97472</v>
      </c>
      <c r="AP4" s="100">
        <f t="shared" si="26"/>
        <v>3.97472</v>
      </c>
      <c r="AQ4" s="100">
        <f t="shared" si="26"/>
        <v>3.97472</v>
      </c>
      <c r="AR4" s="100">
        <f t="shared" si="26"/>
        <v>3.97472</v>
      </c>
      <c r="AS4" s="100">
        <f t="shared" si="26"/>
        <v>3.97472</v>
      </c>
      <c r="AT4" s="100">
        <f t="shared" si="26"/>
        <v>3.97472</v>
      </c>
      <c r="AU4" s="100">
        <f t="shared" si="26"/>
        <v>3.97472</v>
      </c>
      <c r="AV4" s="100">
        <f t="shared" si="26"/>
        <v>3.97472</v>
      </c>
      <c r="AW4" s="100">
        <f t="shared" si="26"/>
        <v>3.97472</v>
      </c>
      <c r="AX4" s="100">
        <f t="shared" si="26"/>
        <v>3.97472</v>
      </c>
      <c r="AY4" s="100">
        <f t="shared" si="26"/>
        <v>3.97472</v>
      </c>
      <c r="AZ4" s="100">
        <f t="shared" si="26"/>
        <v>3.97472</v>
      </c>
      <c r="BA4" s="116">
        <f>SUM(AO4:AZ4)</f>
        <v>47.696639999999995</v>
      </c>
      <c r="BB4" s="100" t="s">
        <v>176</v>
      </c>
      <c r="BC4" s="100" t="s">
        <v>176</v>
      </c>
      <c r="BD4" s="100" t="s">
        <v>176</v>
      </c>
      <c r="BE4" s="100" t="s">
        <v>176</v>
      </c>
      <c r="BF4" s="100" t="s">
        <v>176</v>
      </c>
      <c r="BG4" s="100" t="s">
        <v>176</v>
      </c>
      <c r="BH4" s="100" t="s">
        <v>176</v>
      </c>
      <c r="BI4" s="100" t="s">
        <v>176</v>
      </c>
      <c r="BJ4" s="100" t="s">
        <v>176</v>
      </c>
      <c r="BK4" s="100" t="s">
        <v>176</v>
      </c>
      <c r="BL4" s="100" t="s">
        <v>176</v>
      </c>
      <c r="BM4" s="100" t="s">
        <v>176</v>
      </c>
      <c r="BN4" s="116">
        <f t="shared" ref="BN4:BN21" si="27">SUM(BB4:BH4)</f>
        <v>0</v>
      </c>
      <c r="BO4" s="100" t="s">
        <v>176</v>
      </c>
      <c r="BP4" s="100" t="s">
        <v>176</v>
      </c>
      <c r="BQ4" s="83">
        <f t="shared" si="5"/>
        <v>8.3333333333333332E-3</v>
      </c>
      <c r="BR4" s="100">
        <f t="shared" ref="BR4:BR21" si="28">+H4+I4+J4+K4+L4+M4+N4+AA4+AN4+BA4</f>
        <v>476.96640000000002</v>
      </c>
    </row>
    <row r="5" spans="1:70" ht="12.75" customHeight="1" outlineLevel="1" x14ac:dyDescent="0.2">
      <c r="A5" s="9">
        <v>86</v>
      </c>
      <c r="B5" s="10" t="s">
        <v>34</v>
      </c>
      <c r="C5" s="11">
        <v>1893</v>
      </c>
      <c r="D5" s="12">
        <v>35752</v>
      </c>
      <c r="E5" s="129">
        <v>312</v>
      </c>
      <c r="F5" s="102">
        <v>187.2</v>
      </c>
      <c r="G5" s="208">
        <f t="shared" si="6"/>
        <v>149.76</v>
      </c>
      <c r="H5" s="71">
        <f t="shared" ref="H5:H21" si="29">G5*10%</f>
        <v>14.975999999999999</v>
      </c>
      <c r="I5" s="71">
        <f t="shared" si="7"/>
        <v>14.975999999999999</v>
      </c>
      <c r="J5" s="71">
        <f t="shared" si="8"/>
        <v>14.975999999999999</v>
      </c>
      <c r="K5" s="71">
        <f t="shared" si="9"/>
        <v>14.975999999999999</v>
      </c>
      <c r="L5" s="71">
        <f t="shared" si="10"/>
        <v>14.975999999999999</v>
      </c>
      <c r="M5" s="71">
        <f t="shared" si="11"/>
        <v>14.975999999999999</v>
      </c>
      <c r="N5" s="71">
        <f t="shared" si="12"/>
        <v>14.975999999999999</v>
      </c>
      <c r="O5" s="130">
        <f t="shared" si="13"/>
        <v>1.248</v>
      </c>
      <c r="P5" s="130">
        <f t="shared" si="14"/>
        <v>1.248</v>
      </c>
      <c r="Q5" s="130">
        <f t="shared" si="15"/>
        <v>1.248</v>
      </c>
      <c r="R5" s="130">
        <f t="shared" si="16"/>
        <v>1.248</v>
      </c>
      <c r="S5" s="130">
        <f t="shared" si="17"/>
        <v>1.248</v>
      </c>
      <c r="T5" s="130">
        <f t="shared" si="18"/>
        <v>1.248</v>
      </c>
      <c r="U5" s="130">
        <f t="shared" si="19"/>
        <v>1.248</v>
      </c>
      <c r="V5" s="130">
        <f t="shared" si="20"/>
        <v>1.248</v>
      </c>
      <c r="W5" s="130">
        <f t="shared" si="21"/>
        <v>1.248</v>
      </c>
      <c r="X5" s="130">
        <f t="shared" si="22"/>
        <v>1.248</v>
      </c>
      <c r="Y5" s="130">
        <f t="shared" si="23"/>
        <v>1.248</v>
      </c>
      <c r="Z5" s="130">
        <f t="shared" si="24"/>
        <v>1.248</v>
      </c>
      <c r="AA5" s="116">
        <f t="shared" si="1"/>
        <v>14.975999999999997</v>
      </c>
      <c r="AB5" s="100">
        <f t="shared" si="25"/>
        <v>1.248</v>
      </c>
      <c r="AC5" s="100">
        <f t="shared" si="25"/>
        <v>1.248</v>
      </c>
      <c r="AD5" s="100">
        <f t="shared" si="25"/>
        <v>1.248</v>
      </c>
      <c r="AE5" s="100">
        <f t="shared" si="25"/>
        <v>1.248</v>
      </c>
      <c r="AF5" s="100">
        <f t="shared" si="25"/>
        <v>1.248</v>
      </c>
      <c r="AG5" s="100">
        <f t="shared" si="25"/>
        <v>1.248</v>
      </c>
      <c r="AH5" s="100">
        <f t="shared" si="25"/>
        <v>1.248</v>
      </c>
      <c r="AI5" s="100">
        <f t="shared" si="25"/>
        <v>1.248</v>
      </c>
      <c r="AJ5" s="100">
        <f t="shared" si="25"/>
        <v>1.248</v>
      </c>
      <c r="AK5" s="100">
        <f t="shared" si="25"/>
        <v>1.248</v>
      </c>
      <c r="AL5" s="100">
        <f t="shared" si="25"/>
        <v>1.248</v>
      </c>
      <c r="AM5" s="100">
        <f t="shared" si="25"/>
        <v>1.248</v>
      </c>
      <c r="AN5" s="116">
        <f t="shared" si="3"/>
        <v>14.975999999999997</v>
      </c>
      <c r="AO5" s="100">
        <f t="shared" si="26"/>
        <v>1.248</v>
      </c>
      <c r="AP5" s="100">
        <f t="shared" si="26"/>
        <v>1.248</v>
      </c>
      <c r="AQ5" s="100">
        <f t="shared" si="26"/>
        <v>1.248</v>
      </c>
      <c r="AR5" s="100">
        <f t="shared" si="26"/>
        <v>1.248</v>
      </c>
      <c r="AS5" s="100">
        <f t="shared" si="26"/>
        <v>1.248</v>
      </c>
      <c r="AT5" s="100">
        <f t="shared" si="26"/>
        <v>1.248</v>
      </c>
      <c r="AU5" s="100">
        <f t="shared" si="26"/>
        <v>1.248</v>
      </c>
      <c r="AV5" s="100">
        <f t="shared" si="26"/>
        <v>1.248</v>
      </c>
      <c r="AW5" s="100">
        <f t="shared" si="26"/>
        <v>1.248</v>
      </c>
      <c r="AX5" s="100">
        <f t="shared" si="26"/>
        <v>1.248</v>
      </c>
      <c r="AY5" s="100">
        <f t="shared" si="26"/>
        <v>1.248</v>
      </c>
      <c r="AZ5" s="100">
        <f t="shared" si="26"/>
        <v>1.248</v>
      </c>
      <c r="BA5" s="116">
        <f t="shared" ref="BA5:BA35" si="30">SUM(AO5:AZ5)</f>
        <v>14.975999999999997</v>
      </c>
      <c r="BB5" s="100" t="s">
        <v>176</v>
      </c>
      <c r="BC5" s="100" t="s">
        <v>176</v>
      </c>
      <c r="BD5" s="100" t="s">
        <v>176</v>
      </c>
      <c r="BE5" s="100" t="s">
        <v>176</v>
      </c>
      <c r="BF5" s="100" t="s">
        <v>176</v>
      </c>
      <c r="BG5" s="100" t="s">
        <v>176</v>
      </c>
      <c r="BH5" s="100" t="s">
        <v>176</v>
      </c>
      <c r="BI5" s="100" t="s">
        <v>176</v>
      </c>
      <c r="BJ5" s="100" t="s">
        <v>176</v>
      </c>
      <c r="BK5" s="100" t="s">
        <v>176</v>
      </c>
      <c r="BL5" s="100" t="s">
        <v>176</v>
      </c>
      <c r="BM5" s="100" t="s">
        <v>176</v>
      </c>
      <c r="BN5" s="116">
        <f t="shared" si="27"/>
        <v>0</v>
      </c>
      <c r="BO5" s="100" t="s">
        <v>176</v>
      </c>
      <c r="BP5" s="100" t="s">
        <v>176</v>
      </c>
      <c r="BQ5" s="83">
        <f t="shared" si="5"/>
        <v>8.3333333333333332E-3</v>
      </c>
      <c r="BR5" s="100">
        <f t="shared" si="28"/>
        <v>149.76</v>
      </c>
    </row>
    <row r="6" spans="1:70" ht="12.75" customHeight="1" outlineLevel="1" x14ac:dyDescent="0.2">
      <c r="A6" s="9">
        <v>162</v>
      </c>
      <c r="B6" s="10" t="s">
        <v>51</v>
      </c>
      <c r="C6" s="11">
        <v>51044</v>
      </c>
      <c r="D6" s="12">
        <v>37239</v>
      </c>
      <c r="E6" s="129">
        <v>199.9</v>
      </c>
      <c r="F6" s="102">
        <v>119.94</v>
      </c>
      <c r="G6" s="208">
        <f t="shared" si="6"/>
        <v>95.951999999999998</v>
      </c>
      <c r="H6" s="71">
        <f t="shared" si="29"/>
        <v>9.5952000000000002</v>
      </c>
      <c r="I6" s="71">
        <f t="shared" si="7"/>
        <v>9.5952000000000002</v>
      </c>
      <c r="J6" s="71">
        <f t="shared" si="8"/>
        <v>9.5952000000000002</v>
      </c>
      <c r="K6" s="71">
        <f t="shared" si="9"/>
        <v>9.5952000000000002</v>
      </c>
      <c r="L6" s="71">
        <f t="shared" si="10"/>
        <v>9.5952000000000002</v>
      </c>
      <c r="M6" s="71">
        <f t="shared" si="11"/>
        <v>9.5952000000000002</v>
      </c>
      <c r="N6" s="71">
        <f t="shared" si="12"/>
        <v>9.5952000000000002</v>
      </c>
      <c r="O6" s="130">
        <f t="shared" si="13"/>
        <v>0.79959999999999998</v>
      </c>
      <c r="P6" s="130">
        <f t="shared" si="14"/>
        <v>0.79959999999999998</v>
      </c>
      <c r="Q6" s="130">
        <f t="shared" si="15"/>
        <v>0.79959999999999998</v>
      </c>
      <c r="R6" s="130">
        <f t="shared" si="16"/>
        <v>0.79959999999999998</v>
      </c>
      <c r="S6" s="130">
        <f t="shared" si="17"/>
        <v>0.79959999999999998</v>
      </c>
      <c r="T6" s="130">
        <f t="shared" si="18"/>
        <v>0.79959999999999998</v>
      </c>
      <c r="U6" s="130">
        <f t="shared" si="19"/>
        <v>0.79959999999999998</v>
      </c>
      <c r="V6" s="130">
        <f t="shared" si="20"/>
        <v>0.79959999999999998</v>
      </c>
      <c r="W6" s="130">
        <f t="shared" si="21"/>
        <v>0.79959999999999998</v>
      </c>
      <c r="X6" s="130">
        <f t="shared" si="22"/>
        <v>0.79959999999999998</v>
      </c>
      <c r="Y6" s="130">
        <f t="shared" si="23"/>
        <v>0.79959999999999998</v>
      </c>
      <c r="Z6" s="130">
        <f t="shared" si="24"/>
        <v>0.79959999999999998</v>
      </c>
      <c r="AA6" s="116">
        <f t="shared" si="1"/>
        <v>9.5952000000000002</v>
      </c>
      <c r="AB6" s="100">
        <f t="shared" si="25"/>
        <v>0.79959999999999998</v>
      </c>
      <c r="AC6" s="100">
        <f t="shared" si="25"/>
        <v>0.79959999999999998</v>
      </c>
      <c r="AD6" s="100">
        <f t="shared" si="25"/>
        <v>0.79959999999999998</v>
      </c>
      <c r="AE6" s="100">
        <f t="shared" si="25"/>
        <v>0.79959999999999998</v>
      </c>
      <c r="AF6" s="100">
        <f t="shared" si="25"/>
        <v>0.79959999999999998</v>
      </c>
      <c r="AG6" s="100">
        <f t="shared" si="25"/>
        <v>0.79959999999999998</v>
      </c>
      <c r="AH6" s="100">
        <f t="shared" si="25"/>
        <v>0.79959999999999998</v>
      </c>
      <c r="AI6" s="100">
        <f t="shared" si="25"/>
        <v>0.79959999999999998</v>
      </c>
      <c r="AJ6" s="100">
        <f t="shared" si="25"/>
        <v>0.79959999999999998</v>
      </c>
      <c r="AK6" s="100">
        <f t="shared" si="25"/>
        <v>0.79959999999999998</v>
      </c>
      <c r="AL6" s="100">
        <f t="shared" si="25"/>
        <v>0.79959999999999998</v>
      </c>
      <c r="AM6" s="100">
        <f t="shared" si="25"/>
        <v>0.79959999999999998</v>
      </c>
      <c r="AN6" s="116">
        <f t="shared" si="3"/>
        <v>9.5952000000000002</v>
      </c>
      <c r="AO6" s="100">
        <f t="shared" si="26"/>
        <v>0.79959999999999998</v>
      </c>
      <c r="AP6" s="100">
        <f t="shared" si="26"/>
        <v>0.79959999999999998</v>
      </c>
      <c r="AQ6" s="100">
        <f t="shared" si="26"/>
        <v>0.79959999999999998</v>
      </c>
      <c r="AR6" s="100">
        <f t="shared" si="26"/>
        <v>0.79959999999999998</v>
      </c>
      <c r="AS6" s="100">
        <f t="shared" si="26"/>
        <v>0.79959999999999998</v>
      </c>
      <c r="AT6" s="100">
        <f t="shared" si="26"/>
        <v>0.79959999999999998</v>
      </c>
      <c r="AU6" s="100">
        <f t="shared" si="26"/>
        <v>0.79959999999999998</v>
      </c>
      <c r="AV6" s="100">
        <f t="shared" si="26"/>
        <v>0.79959999999999998</v>
      </c>
      <c r="AW6" s="100">
        <f t="shared" si="26"/>
        <v>0.79959999999999998</v>
      </c>
      <c r="AX6" s="100">
        <f t="shared" si="26"/>
        <v>0.79959999999999998</v>
      </c>
      <c r="AY6" s="100">
        <f t="shared" si="26"/>
        <v>0.79959999999999998</v>
      </c>
      <c r="AZ6" s="100">
        <f t="shared" si="26"/>
        <v>0.79959999999999998</v>
      </c>
      <c r="BA6" s="116">
        <f t="shared" si="30"/>
        <v>9.5952000000000002</v>
      </c>
      <c r="BB6" s="100" t="s">
        <v>176</v>
      </c>
      <c r="BC6" s="100" t="s">
        <v>176</v>
      </c>
      <c r="BD6" s="100" t="s">
        <v>176</v>
      </c>
      <c r="BE6" s="100" t="s">
        <v>176</v>
      </c>
      <c r="BF6" s="100" t="s">
        <v>176</v>
      </c>
      <c r="BG6" s="100" t="s">
        <v>176</v>
      </c>
      <c r="BH6" s="100" t="s">
        <v>176</v>
      </c>
      <c r="BI6" s="100" t="s">
        <v>176</v>
      </c>
      <c r="BJ6" s="100" t="s">
        <v>176</v>
      </c>
      <c r="BK6" s="100" t="s">
        <v>176</v>
      </c>
      <c r="BL6" s="100" t="s">
        <v>176</v>
      </c>
      <c r="BM6" s="100" t="s">
        <v>176</v>
      </c>
      <c r="BN6" s="116">
        <f t="shared" si="27"/>
        <v>0</v>
      </c>
      <c r="BO6" s="100" t="s">
        <v>176</v>
      </c>
      <c r="BP6" s="100" t="s">
        <v>176</v>
      </c>
      <c r="BQ6" s="83">
        <f t="shared" si="5"/>
        <v>8.3333333333333332E-3</v>
      </c>
      <c r="BR6" s="100">
        <f t="shared" si="28"/>
        <v>95.952000000000012</v>
      </c>
    </row>
    <row r="7" spans="1:70" ht="12.75" customHeight="1" outlineLevel="1" x14ac:dyDescent="0.2">
      <c r="A7" s="9">
        <v>182</v>
      </c>
      <c r="B7" s="10" t="s">
        <v>63</v>
      </c>
      <c r="C7" s="11">
        <v>3539</v>
      </c>
      <c r="D7" s="12">
        <v>38817</v>
      </c>
      <c r="E7" s="129">
        <v>423</v>
      </c>
      <c r="F7" s="102">
        <v>211.5</v>
      </c>
      <c r="G7" s="208">
        <f t="shared" si="6"/>
        <v>169.20000000000002</v>
      </c>
      <c r="H7" s="71">
        <f t="shared" si="29"/>
        <v>16.920000000000002</v>
      </c>
      <c r="I7" s="71">
        <f t="shared" si="7"/>
        <v>16.920000000000002</v>
      </c>
      <c r="J7" s="71">
        <f t="shared" si="8"/>
        <v>16.920000000000002</v>
      </c>
      <c r="K7" s="71">
        <f t="shared" si="9"/>
        <v>16.920000000000002</v>
      </c>
      <c r="L7" s="71">
        <f t="shared" si="10"/>
        <v>16.920000000000002</v>
      </c>
      <c r="M7" s="71">
        <f t="shared" si="11"/>
        <v>16.920000000000002</v>
      </c>
      <c r="N7" s="71">
        <f t="shared" si="12"/>
        <v>16.920000000000002</v>
      </c>
      <c r="O7" s="130">
        <f t="shared" si="13"/>
        <v>1.4100000000000001</v>
      </c>
      <c r="P7" s="130">
        <f t="shared" si="14"/>
        <v>1.4100000000000001</v>
      </c>
      <c r="Q7" s="130">
        <f t="shared" si="15"/>
        <v>1.4100000000000001</v>
      </c>
      <c r="R7" s="130">
        <f t="shared" si="16"/>
        <v>1.4100000000000001</v>
      </c>
      <c r="S7" s="130">
        <f t="shared" si="17"/>
        <v>1.4100000000000001</v>
      </c>
      <c r="T7" s="130">
        <f t="shared" si="18"/>
        <v>1.4100000000000001</v>
      </c>
      <c r="U7" s="130">
        <f t="shared" si="19"/>
        <v>1.4100000000000001</v>
      </c>
      <c r="V7" s="130">
        <f t="shared" si="20"/>
        <v>1.4100000000000001</v>
      </c>
      <c r="W7" s="130">
        <f t="shared" si="21"/>
        <v>1.4100000000000001</v>
      </c>
      <c r="X7" s="130">
        <f t="shared" si="22"/>
        <v>1.4100000000000001</v>
      </c>
      <c r="Y7" s="130">
        <f t="shared" si="23"/>
        <v>1.4100000000000001</v>
      </c>
      <c r="Z7" s="130">
        <f t="shared" si="24"/>
        <v>1.4100000000000001</v>
      </c>
      <c r="AA7" s="116">
        <f t="shared" si="1"/>
        <v>16.920000000000002</v>
      </c>
      <c r="AB7" s="100">
        <f t="shared" si="25"/>
        <v>1.4100000000000001</v>
      </c>
      <c r="AC7" s="100">
        <f t="shared" si="25"/>
        <v>1.4100000000000001</v>
      </c>
      <c r="AD7" s="100">
        <f t="shared" si="25"/>
        <v>1.4100000000000001</v>
      </c>
      <c r="AE7" s="100">
        <f t="shared" si="25"/>
        <v>1.4100000000000001</v>
      </c>
      <c r="AF7" s="100">
        <f t="shared" si="25"/>
        <v>1.4100000000000001</v>
      </c>
      <c r="AG7" s="100">
        <f t="shared" si="25"/>
        <v>1.4100000000000001</v>
      </c>
      <c r="AH7" s="100">
        <f t="shared" si="25"/>
        <v>1.4100000000000001</v>
      </c>
      <c r="AI7" s="100">
        <f t="shared" si="25"/>
        <v>1.4100000000000001</v>
      </c>
      <c r="AJ7" s="100">
        <f t="shared" si="25"/>
        <v>1.4100000000000001</v>
      </c>
      <c r="AK7" s="100">
        <f t="shared" si="25"/>
        <v>1.4100000000000001</v>
      </c>
      <c r="AL7" s="100">
        <f t="shared" si="25"/>
        <v>1.4100000000000001</v>
      </c>
      <c r="AM7" s="100">
        <f t="shared" si="25"/>
        <v>1.4100000000000001</v>
      </c>
      <c r="AN7" s="116">
        <f t="shared" si="3"/>
        <v>16.920000000000002</v>
      </c>
      <c r="AO7" s="100">
        <f t="shared" si="26"/>
        <v>1.4100000000000001</v>
      </c>
      <c r="AP7" s="100">
        <f t="shared" si="26"/>
        <v>1.4100000000000001</v>
      </c>
      <c r="AQ7" s="100">
        <f t="shared" si="26"/>
        <v>1.4100000000000001</v>
      </c>
      <c r="AR7" s="100">
        <f t="shared" si="26"/>
        <v>1.4100000000000001</v>
      </c>
      <c r="AS7" s="100">
        <f t="shared" si="26"/>
        <v>1.4100000000000001</v>
      </c>
      <c r="AT7" s="100">
        <f t="shared" si="26"/>
        <v>1.4100000000000001</v>
      </c>
      <c r="AU7" s="100">
        <f t="shared" si="26"/>
        <v>1.4100000000000001</v>
      </c>
      <c r="AV7" s="100">
        <f t="shared" si="26"/>
        <v>1.4100000000000001</v>
      </c>
      <c r="AW7" s="100">
        <f t="shared" si="26"/>
        <v>1.4100000000000001</v>
      </c>
      <c r="AX7" s="100">
        <f t="shared" si="26"/>
        <v>1.4100000000000001</v>
      </c>
      <c r="AY7" s="100">
        <f t="shared" si="26"/>
        <v>1.4100000000000001</v>
      </c>
      <c r="AZ7" s="100">
        <f t="shared" si="26"/>
        <v>1.4100000000000001</v>
      </c>
      <c r="BA7" s="116">
        <f t="shared" si="30"/>
        <v>16.920000000000002</v>
      </c>
      <c r="BB7" s="100" t="s">
        <v>176</v>
      </c>
      <c r="BC7" s="100" t="s">
        <v>176</v>
      </c>
      <c r="BD7" s="100" t="s">
        <v>176</v>
      </c>
      <c r="BE7" s="100" t="s">
        <v>176</v>
      </c>
      <c r="BF7" s="100" t="s">
        <v>176</v>
      </c>
      <c r="BG7" s="100" t="s">
        <v>176</v>
      </c>
      <c r="BH7" s="100" t="s">
        <v>176</v>
      </c>
      <c r="BI7" s="100" t="s">
        <v>176</v>
      </c>
      <c r="BJ7" s="100" t="s">
        <v>176</v>
      </c>
      <c r="BK7" s="100" t="s">
        <v>176</v>
      </c>
      <c r="BL7" s="100" t="s">
        <v>176</v>
      </c>
      <c r="BM7" s="100" t="s">
        <v>176</v>
      </c>
      <c r="BN7" s="116">
        <f t="shared" si="27"/>
        <v>0</v>
      </c>
      <c r="BO7" s="100" t="s">
        <v>176</v>
      </c>
      <c r="BP7" s="100" t="s">
        <v>176</v>
      </c>
      <c r="BQ7" s="83">
        <f t="shared" si="5"/>
        <v>8.3333333333333332E-3</v>
      </c>
      <c r="BR7" s="100">
        <f t="shared" si="28"/>
        <v>169.20000000000005</v>
      </c>
    </row>
    <row r="8" spans="1:70" ht="12.75" customHeight="1" outlineLevel="1" x14ac:dyDescent="0.2">
      <c r="A8" s="9">
        <v>197</v>
      </c>
      <c r="B8" s="10" t="s">
        <v>69</v>
      </c>
      <c r="C8" s="11">
        <v>38698</v>
      </c>
      <c r="D8" s="12">
        <v>38979</v>
      </c>
      <c r="E8" s="129">
        <v>1967.7</v>
      </c>
      <c r="F8" s="102">
        <v>1180.6199999999999</v>
      </c>
      <c r="G8" s="208">
        <f t="shared" si="6"/>
        <v>944.49599999999998</v>
      </c>
      <c r="H8" s="71">
        <f t="shared" si="29"/>
        <v>94.449600000000004</v>
      </c>
      <c r="I8" s="71">
        <f t="shared" si="7"/>
        <v>94.449600000000004</v>
      </c>
      <c r="J8" s="71">
        <f t="shared" si="8"/>
        <v>94.449600000000004</v>
      </c>
      <c r="K8" s="71">
        <f t="shared" si="9"/>
        <v>94.449600000000004</v>
      </c>
      <c r="L8" s="71">
        <f t="shared" si="10"/>
        <v>94.449600000000004</v>
      </c>
      <c r="M8" s="71">
        <f t="shared" si="11"/>
        <v>94.449600000000004</v>
      </c>
      <c r="N8" s="71">
        <f t="shared" si="12"/>
        <v>94.449600000000004</v>
      </c>
      <c r="O8" s="130">
        <f t="shared" si="13"/>
        <v>7.8708</v>
      </c>
      <c r="P8" s="130">
        <f t="shared" si="14"/>
        <v>7.8708</v>
      </c>
      <c r="Q8" s="130">
        <f t="shared" si="15"/>
        <v>7.8708</v>
      </c>
      <c r="R8" s="130">
        <f t="shared" si="16"/>
        <v>7.8708</v>
      </c>
      <c r="S8" s="130">
        <f t="shared" si="17"/>
        <v>7.8708</v>
      </c>
      <c r="T8" s="130">
        <f t="shared" si="18"/>
        <v>7.8708</v>
      </c>
      <c r="U8" s="130">
        <f t="shared" si="19"/>
        <v>7.8708</v>
      </c>
      <c r="V8" s="130">
        <f t="shared" si="20"/>
        <v>7.8708</v>
      </c>
      <c r="W8" s="130">
        <f t="shared" si="21"/>
        <v>7.8708</v>
      </c>
      <c r="X8" s="130">
        <f t="shared" si="22"/>
        <v>7.8708</v>
      </c>
      <c r="Y8" s="130">
        <f t="shared" si="23"/>
        <v>7.8708</v>
      </c>
      <c r="Z8" s="130">
        <f t="shared" si="24"/>
        <v>7.8708</v>
      </c>
      <c r="AA8" s="116">
        <f t="shared" si="1"/>
        <v>94.449600000000018</v>
      </c>
      <c r="AB8" s="100">
        <f t="shared" si="25"/>
        <v>7.8708</v>
      </c>
      <c r="AC8" s="100">
        <f t="shared" si="25"/>
        <v>7.8708</v>
      </c>
      <c r="AD8" s="100">
        <f t="shared" si="25"/>
        <v>7.8708</v>
      </c>
      <c r="AE8" s="100">
        <f t="shared" si="25"/>
        <v>7.8708</v>
      </c>
      <c r="AF8" s="100">
        <f t="shared" si="25"/>
        <v>7.8708</v>
      </c>
      <c r="AG8" s="100">
        <f t="shared" si="25"/>
        <v>7.8708</v>
      </c>
      <c r="AH8" s="100">
        <f t="shared" si="25"/>
        <v>7.8708</v>
      </c>
      <c r="AI8" s="100">
        <f t="shared" si="25"/>
        <v>7.8708</v>
      </c>
      <c r="AJ8" s="100">
        <f t="shared" si="25"/>
        <v>7.8708</v>
      </c>
      <c r="AK8" s="100">
        <f t="shared" si="25"/>
        <v>7.8708</v>
      </c>
      <c r="AL8" s="100">
        <f t="shared" si="25"/>
        <v>7.8708</v>
      </c>
      <c r="AM8" s="100">
        <f t="shared" si="25"/>
        <v>7.8708</v>
      </c>
      <c r="AN8" s="116">
        <f t="shared" si="3"/>
        <v>94.449600000000018</v>
      </c>
      <c r="AO8" s="100">
        <f t="shared" si="26"/>
        <v>7.8708</v>
      </c>
      <c r="AP8" s="100">
        <f t="shared" si="26"/>
        <v>7.8708</v>
      </c>
      <c r="AQ8" s="100">
        <f t="shared" si="26"/>
        <v>7.8708</v>
      </c>
      <c r="AR8" s="100">
        <f t="shared" si="26"/>
        <v>7.8708</v>
      </c>
      <c r="AS8" s="100">
        <f t="shared" si="26"/>
        <v>7.8708</v>
      </c>
      <c r="AT8" s="100">
        <f t="shared" si="26"/>
        <v>7.8708</v>
      </c>
      <c r="AU8" s="100">
        <f t="shared" si="26"/>
        <v>7.8708</v>
      </c>
      <c r="AV8" s="100">
        <f t="shared" si="26"/>
        <v>7.8708</v>
      </c>
      <c r="AW8" s="100">
        <f t="shared" si="26"/>
        <v>7.8708</v>
      </c>
      <c r="AX8" s="100">
        <f t="shared" si="26"/>
        <v>7.8708</v>
      </c>
      <c r="AY8" s="100">
        <f t="shared" si="26"/>
        <v>7.8708</v>
      </c>
      <c r="AZ8" s="100">
        <f t="shared" si="26"/>
        <v>7.8708</v>
      </c>
      <c r="BA8" s="116">
        <f t="shared" si="30"/>
        <v>94.449600000000018</v>
      </c>
      <c r="BB8" s="100" t="s">
        <v>176</v>
      </c>
      <c r="BC8" s="100" t="s">
        <v>176</v>
      </c>
      <c r="BD8" s="100" t="s">
        <v>176</v>
      </c>
      <c r="BE8" s="100" t="s">
        <v>176</v>
      </c>
      <c r="BF8" s="100" t="s">
        <v>176</v>
      </c>
      <c r="BG8" s="100" t="s">
        <v>176</v>
      </c>
      <c r="BH8" s="100" t="s">
        <v>176</v>
      </c>
      <c r="BI8" s="100" t="s">
        <v>176</v>
      </c>
      <c r="BJ8" s="100" t="s">
        <v>176</v>
      </c>
      <c r="BK8" s="100" t="s">
        <v>176</v>
      </c>
      <c r="BL8" s="100" t="s">
        <v>176</v>
      </c>
      <c r="BM8" s="100" t="s">
        <v>176</v>
      </c>
      <c r="BN8" s="116">
        <f t="shared" si="27"/>
        <v>0</v>
      </c>
      <c r="BO8" s="100" t="s">
        <v>176</v>
      </c>
      <c r="BP8" s="100" t="s">
        <v>176</v>
      </c>
      <c r="BQ8" s="83">
        <f t="shared" si="5"/>
        <v>8.3333333333333332E-3</v>
      </c>
      <c r="BR8" s="100">
        <f t="shared" si="28"/>
        <v>944.49600000000021</v>
      </c>
    </row>
    <row r="9" spans="1:70" ht="12.75" customHeight="1" outlineLevel="1" x14ac:dyDescent="0.2">
      <c r="A9" s="9">
        <v>198</v>
      </c>
      <c r="B9" s="10" t="s">
        <v>70</v>
      </c>
      <c r="C9" s="11">
        <v>2407</v>
      </c>
      <c r="D9" s="12">
        <v>39204</v>
      </c>
      <c r="E9" s="129">
        <v>1400</v>
      </c>
      <c r="F9" s="102">
        <v>840</v>
      </c>
      <c r="G9" s="208">
        <f t="shared" si="6"/>
        <v>672</v>
      </c>
      <c r="H9" s="71">
        <f t="shared" si="29"/>
        <v>67.2</v>
      </c>
      <c r="I9" s="71">
        <f t="shared" si="7"/>
        <v>67.2</v>
      </c>
      <c r="J9" s="71">
        <f t="shared" si="8"/>
        <v>67.2</v>
      </c>
      <c r="K9" s="71">
        <f t="shared" si="9"/>
        <v>67.2</v>
      </c>
      <c r="L9" s="71">
        <f t="shared" si="10"/>
        <v>67.2</v>
      </c>
      <c r="M9" s="71">
        <f t="shared" si="11"/>
        <v>67.2</v>
      </c>
      <c r="N9" s="71">
        <f t="shared" si="12"/>
        <v>67.2</v>
      </c>
      <c r="O9" s="130">
        <f t="shared" si="13"/>
        <v>5.6</v>
      </c>
      <c r="P9" s="130">
        <f t="shared" si="14"/>
        <v>5.6</v>
      </c>
      <c r="Q9" s="130">
        <f t="shared" si="15"/>
        <v>5.6</v>
      </c>
      <c r="R9" s="130">
        <f t="shared" si="16"/>
        <v>5.6</v>
      </c>
      <c r="S9" s="130">
        <f t="shared" si="17"/>
        <v>5.6</v>
      </c>
      <c r="T9" s="130">
        <f t="shared" si="18"/>
        <v>5.6</v>
      </c>
      <c r="U9" s="130">
        <f t="shared" si="19"/>
        <v>5.6</v>
      </c>
      <c r="V9" s="130">
        <f t="shared" si="20"/>
        <v>5.6</v>
      </c>
      <c r="W9" s="130">
        <f t="shared" si="21"/>
        <v>5.6</v>
      </c>
      <c r="X9" s="130">
        <f t="shared" si="22"/>
        <v>5.6</v>
      </c>
      <c r="Y9" s="130">
        <f t="shared" si="23"/>
        <v>5.6</v>
      </c>
      <c r="Z9" s="130">
        <f t="shared" si="24"/>
        <v>5.6</v>
      </c>
      <c r="AA9" s="116">
        <f t="shared" si="1"/>
        <v>67.2</v>
      </c>
      <c r="AB9" s="100">
        <f t="shared" si="25"/>
        <v>5.6</v>
      </c>
      <c r="AC9" s="100">
        <f t="shared" si="25"/>
        <v>5.6</v>
      </c>
      <c r="AD9" s="100">
        <f t="shared" si="25"/>
        <v>5.6</v>
      </c>
      <c r="AE9" s="100">
        <f t="shared" si="25"/>
        <v>5.6</v>
      </c>
      <c r="AF9" s="100">
        <f t="shared" si="25"/>
        <v>5.6</v>
      </c>
      <c r="AG9" s="100">
        <f t="shared" si="25"/>
        <v>5.6</v>
      </c>
      <c r="AH9" s="100">
        <f t="shared" si="25"/>
        <v>5.6</v>
      </c>
      <c r="AI9" s="100">
        <f t="shared" si="25"/>
        <v>5.6</v>
      </c>
      <c r="AJ9" s="100">
        <f t="shared" si="25"/>
        <v>5.6</v>
      </c>
      <c r="AK9" s="100">
        <f t="shared" si="25"/>
        <v>5.6</v>
      </c>
      <c r="AL9" s="100">
        <f t="shared" si="25"/>
        <v>5.6</v>
      </c>
      <c r="AM9" s="100">
        <f t="shared" si="25"/>
        <v>5.6</v>
      </c>
      <c r="AN9" s="116">
        <f t="shared" si="3"/>
        <v>67.2</v>
      </c>
      <c r="AO9" s="100">
        <f t="shared" si="26"/>
        <v>5.6</v>
      </c>
      <c r="AP9" s="100">
        <f t="shared" si="26"/>
        <v>5.6</v>
      </c>
      <c r="AQ9" s="100">
        <f t="shared" si="26"/>
        <v>5.6</v>
      </c>
      <c r="AR9" s="100">
        <f t="shared" si="26"/>
        <v>5.6</v>
      </c>
      <c r="AS9" s="100">
        <f t="shared" si="26"/>
        <v>5.6</v>
      </c>
      <c r="AT9" s="100">
        <f t="shared" si="26"/>
        <v>5.6</v>
      </c>
      <c r="AU9" s="100">
        <f t="shared" si="26"/>
        <v>5.6</v>
      </c>
      <c r="AV9" s="100">
        <f t="shared" si="26"/>
        <v>5.6</v>
      </c>
      <c r="AW9" s="100">
        <f t="shared" si="26"/>
        <v>5.6</v>
      </c>
      <c r="AX9" s="100">
        <f t="shared" si="26"/>
        <v>5.6</v>
      </c>
      <c r="AY9" s="100">
        <f t="shared" si="26"/>
        <v>5.6</v>
      </c>
      <c r="AZ9" s="100">
        <f t="shared" si="26"/>
        <v>5.6</v>
      </c>
      <c r="BA9" s="116">
        <f t="shared" si="30"/>
        <v>67.2</v>
      </c>
      <c r="BB9" s="100" t="s">
        <v>176</v>
      </c>
      <c r="BC9" s="100" t="s">
        <v>176</v>
      </c>
      <c r="BD9" s="100" t="s">
        <v>176</v>
      </c>
      <c r="BE9" s="100" t="s">
        <v>176</v>
      </c>
      <c r="BF9" s="100" t="s">
        <v>176</v>
      </c>
      <c r="BG9" s="100" t="s">
        <v>176</v>
      </c>
      <c r="BH9" s="100" t="s">
        <v>176</v>
      </c>
      <c r="BI9" s="100" t="s">
        <v>176</v>
      </c>
      <c r="BJ9" s="100" t="s">
        <v>176</v>
      </c>
      <c r="BK9" s="100" t="s">
        <v>176</v>
      </c>
      <c r="BL9" s="100" t="s">
        <v>176</v>
      </c>
      <c r="BM9" s="100" t="s">
        <v>176</v>
      </c>
      <c r="BN9" s="116">
        <f t="shared" si="27"/>
        <v>0</v>
      </c>
      <c r="BO9" s="100" t="s">
        <v>176</v>
      </c>
      <c r="BP9" s="100" t="s">
        <v>176</v>
      </c>
      <c r="BQ9" s="83">
        <f t="shared" si="5"/>
        <v>8.3333333333333332E-3</v>
      </c>
      <c r="BR9" s="100">
        <f t="shared" si="28"/>
        <v>672.00000000000011</v>
      </c>
    </row>
    <row r="10" spans="1:70" ht="12.75" customHeight="1" outlineLevel="1" x14ac:dyDescent="0.2">
      <c r="A10" s="9">
        <v>218</v>
      </c>
      <c r="B10" s="10" t="s">
        <v>76</v>
      </c>
      <c r="C10" s="11">
        <v>20760</v>
      </c>
      <c r="D10" s="12">
        <v>39371</v>
      </c>
      <c r="E10" s="129">
        <v>34.9</v>
      </c>
      <c r="F10" s="102">
        <v>20.939999999999998</v>
      </c>
      <c r="G10" s="208">
        <f t="shared" si="6"/>
        <v>16.751999999999999</v>
      </c>
      <c r="H10" s="71">
        <f t="shared" si="29"/>
        <v>1.6752</v>
      </c>
      <c r="I10" s="71">
        <f t="shared" si="7"/>
        <v>1.6752</v>
      </c>
      <c r="J10" s="71">
        <f t="shared" si="8"/>
        <v>1.6752</v>
      </c>
      <c r="K10" s="71">
        <f t="shared" si="9"/>
        <v>1.6752</v>
      </c>
      <c r="L10" s="71">
        <f t="shared" si="10"/>
        <v>1.6752</v>
      </c>
      <c r="M10" s="71">
        <f t="shared" si="11"/>
        <v>1.6752</v>
      </c>
      <c r="N10" s="71">
        <f t="shared" si="12"/>
        <v>1.6752</v>
      </c>
      <c r="O10" s="130">
        <f t="shared" si="13"/>
        <v>0.1396</v>
      </c>
      <c r="P10" s="130">
        <f t="shared" si="14"/>
        <v>0.1396</v>
      </c>
      <c r="Q10" s="130">
        <f t="shared" si="15"/>
        <v>0.1396</v>
      </c>
      <c r="R10" s="130">
        <f t="shared" si="16"/>
        <v>0.1396</v>
      </c>
      <c r="S10" s="130">
        <f t="shared" si="17"/>
        <v>0.1396</v>
      </c>
      <c r="T10" s="130">
        <f t="shared" si="18"/>
        <v>0.1396</v>
      </c>
      <c r="U10" s="130">
        <f t="shared" si="19"/>
        <v>0.1396</v>
      </c>
      <c r="V10" s="130">
        <f t="shared" si="20"/>
        <v>0.1396</v>
      </c>
      <c r="W10" s="130">
        <f t="shared" si="21"/>
        <v>0.1396</v>
      </c>
      <c r="X10" s="130">
        <f t="shared" si="22"/>
        <v>0.1396</v>
      </c>
      <c r="Y10" s="130">
        <f t="shared" si="23"/>
        <v>0.1396</v>
      </c>
      <c r="Z10" s="130">
        <f t="shared" si="24"/>
        <v>0.1396</v>
      </c>
      <c r="AA10" s="116">
        <f t="shared" si="1"/>
        <v>1.6751999999999996</v>
      </c>
      <c r="AB10" s="100">
        <f t="shared" si="25"/>
        <v>0.1396</v>
      </c>
      <c r="AC10" s="100">
        <f t="shared" si="25"/>
        <v>0.1396</v>
      </c>
      <c r="AD10" s="100">
        <f t="shared" si="25"/>
        <v>0.1396</v>
      </c>
      <c r="AE10" s="100">
        <f t="shared" si="25"/>
        <v>0.1396</v>
      </c>
      <c r="AF10" s="100">
        <f t="shared" si="25"/>
        <v>0.1396</v>
      </c>
      <c r="AG10" s="100">
        <f t="shared" si="25"/>
        <v>0.1396</v>
      </c>
      <c r="AH10" s="100">
        <f t="shared" si="25"/>
        <v>0.1396</v>
      </c>
      <c r="AI10" s="100">
        <f t="shared" si="25"/>
        <v>0.1396</v>
      </c>
      <c r="AJ10" s="100">
        <f t="shared" si="25"/>
        <v>0.1396</v>
      </c>
      <c r="AK10" s="100">
        <f t="shared" si="25"/>
        <v>0.1396</v>
      </c>
      <c r="AL10" s="100">
        <f t="shared" si="25"/>
        <v>0.1396</v>
      </c>
      <c r="AM10" s="100">
        <f t="shared" si="25"/>
        <v>0.1396</v>
      </c>
      <c r="AN10" s="116">
        <f t="shared" si="3"/>
        <v>1.6751999999999996</v>
      </c>
      <c r="AO10" s="100">
        <f t="shared" si="26"/>
        <v>0.1396</v>
      </c>
      <c r="AP10" s="100">
        <f t="shared" si="26"/>
        <v>0.1396</v>
      </c>
      <c r="AQ10" s="100">
        <f t="shared" si="26"/>
        <v>0.1396</v>
      </c>
      <c r="AR10" s="100">
        <f t="shared" si="26"/>
        <v>0.1396</v>
      </c>
      <c r="AS10" s="100">
        <f t="shared" si="26"/>
        <v>0.1396</v>
      </c>
      <c r="AT10" s="100">
        <f t="shared" si="26"/>
        <v>0.1396</v>
      </c>
      <c r="AU10" s="100">
        <f t="shared" si="26"/>
        <v>0.1396</v>
      </c>
      <c r="AV10" s="100">
        <f t="shared" si="26"/>
        <v>0.1396</v>
      </c>
      <c r="AW10" s="100">
        <f t="shared" si="26"/>
        <v>0.1396</v>
      </c>
      <c r="AX10" s="100">
        <f t="shared" si="26"/>
        <v>0.1396</v>
      </c>
      <c r="AY10" s="100">
        <f t="shared" si="26"/>
        <v>0.1396</v>
      </c>
      <c r="AZ10" s="100">
        <f t="shared" si="26"/>
        <v>0.1396</v>
      </c>
      <c r="BA10" s="116">
        <f t="shared" si="30"/>
        <v>1.6751999999999996</v>
      </c>
      <c r="BB10" s="100" t="s">
        <v>176</v>
      </c>
      <c r="BC10" s="100" t="s">
        <v>176</v>
      </c>
      <c r="BD10" s="100" t="s">
        <v>176</v>
      </c>
      <c r="BE10" s="100" t="s">
        <v>176</v>
      </c>
      <c r="BF10" s="100" t="s">
        <v>176</v>
      </c>
      <c r="BG10" s="100" t="s">
        <v>176</v>
      </c>
      <c r="BH10" s="100" t="s">
        <v>176</v>
      </c>
      <c r="BI10" s="100" t="s">
        <v>176</v>
      </c>
      <c r="BJ10" s="100" t="s">
        <v>176</v>
      </c>
      <c r="BK10" s="100" t="s">
        <v>176</v>
      </c>
      <c r="BL10" s="100" t="s">
        <v>176</v>
      </c>
      <c r="BM10" s="100" t="s">
        <v>176</v>
      </c>
      <c r="BN10" s="116">
        <f t="shared" si="27"/>
        <v>0</v>
      </c>
      <c r="BO10" s="100" t="s">
        <v>176</v>
      </c>
      <c r="BP10" s="100" t="s">
        <v>176</v>
      </c>
      <c r="BQ10" s="83">
        <f t="shared" si="5"/>
        <v>8.3333333333333332E-3</v>
      </c>
      <c r="BR10" s="100">
        <f t="shared" si="28"/>
        <v>16.751999999999999</v>
      </c>
    </row>
    <row r="11" spans="1:70" ht="12.75" customHeight="1" outlineLevel="1" x14ac:dyDescent="0.2">
      <c r="A11" s="9">
        <v>260</v>
      </c>
      <c r="B11" s="10" t="s">
        <v>94</v>
      </c>
      <c r="C11" s="11">
        <v>127</v>
      </c>
      <c r="D11" s="12">
        <v>39841</v>
      </c>
      <c r="E11" s="129">
        <v>1095</v>
      </c>
      <c r="F11" s="102">
        <v>657</v>
      </c>
      <c r="G11" s="208">
        <f t="shared" si="6"/>
        <v>525.6</v>
      </c>
      <c r="H11" s="71">
        <f t="shared" si="29"/>
        <v>52.56</v>
      </c>
      <c r="I11" s="71">
        <f t="shared" si="7"/>
        <v>52.56</v>
      </c>
      <c r="J11" s="71">
        <f t="shared" si="8"/>
        <v>52.56</v>
      </c>
      <c r="K11" s="71">
        <f t="shared" si="9"/>
        <v>52.56</v>
      </c>
      <c r="L11" s="71">
        <f t="shared" si="10"/>
        <v>52.56</v>
      </c>
      <c r="M11" s="71">
        <f t="shared" si="11"/>
        <v>52.56</v>
      </c>
      <c r="N11" s="71">
        <f t="shared" si="12"/>
        <v>52.56</v>
      </c>
      <c r="O11" s="130">
        <f t="shared" si="13"/>
        <v>4.38</v>
      </c>
      <c r="P11" s="130">
        <f t="shared" si="14"/>
        <v>4.38</v>
      </c>
      <c r="Q11" s="130">
        <f t="shared" si="15"/>
        <v>4.38</v>
      </c>
      <c r="R11" s="130">
        <f t="shared" si="16"/>
        <v>4.38</v>
      </c>
      <c r="S11" s="130">
        <f t="shared" si="17"/>
        <v>4.38</v>
      </c>
      <c r="T11" s="130">
        <f t="shared" si="18"/>
        <v>4.38</v>
      </c>
      <c r="U11" s="130">
        <f t="shared" si="19"/>
        <v>4.38</v>
      </c>
      <c r="V11" s="130">
        <f t="shared" si="20"/>
        <v>4.38</v>
      </c>
      <c r="W11" s="130">
        <f t="shared" si="21"/>
        <v>4.38</v>
      </c>
      <c r="X11" s="130">
        <f t="shared" si="22"/>
        <v>4.38</v>
      </c>
      <c r="Y11" s="130">
        <f t="shared" si="23"/>
        <v>4.38</v>
      </c>
      <c r="Z11" s="130">
        <f t="shared" si="24"/>
        <v>4.38</v>
      </c>
      <c r="AA11" s="116">
        <f t="shared" si="1"/>
        <v>52.560000000000009</v>
      </c>
      <c r="AB11" s="100">
        <f t="shared" si="25"/>
        <v>4.38</v>
      </c>
      <c r="AC11" s="100">
        <f t="shared" si="25"/>
        <v>4.38</v>
      </c>
      <c r="AD11" s="100">
        <f t="shared" si="25"/>
        <v>4.38</v>
      </c>
      <c r="AE11" s="100">
        <f t="shared" si="25"/>
        <v>4.38</v>
      </c>
      <c r="AF11" s="100">
        <f t="shared" si="25"/>
        <v>4.38</v>
      </c>
      <c r="AG11" s="100">
        <f t="shared" si="25"/>
        <v>4.38</v>
      </c>
      <c r="AH11" s="100">
        <f t="shared" si="25"/>
        <v>4.38</v>
      </c>
      <c r="AI11" s="100">
        <f t="shared" si="25"/>
        <v>4.38</v>
      </c>
      <c r="AJ11" s="100">
        <f t="shared" si="25"/>
        <v>4.38</v>
      </c>
      <c r="AK11" s="100">
        <f t="shared" si="25"/>
        <v>4.38</v>
      </c>
      <c r="AL11" s="100">
        <f t="shared" si="25"/>
        <v>4.38</v>
      </c>
      <c r="AM11" s="100">
        <f t="shared" si="25"/>
        <v>4.38</v>
      </c>
      <c r="AN11" s="116">
        <f t="shared" si="3"/>
        <v>52.560000000000009</v>
      </c>
      <c r="AO11" s="100">
        <f t="shared" si="26"/>
        <v>4.38</v>
      </c>
      <c r="AP11" s="100">
        <f t="shared" si="26"/>
        <v>4.38</v>
      </c>
      <c r="AQ11" s="100">
        <f t="shared" si="26"/>
        <v>4.38</v>
      </c>
      <c r="AR11" s="100">
        <f t="shared" si="26"/>
        <v>4.38</v>
      </c>
      <c r="AS11" s="100">
        <f t="shared" si="26"/>
        <v>4.38</v>
      </c>
      <c r="AT11" s="100">
        <f t="shared" si="26"/>
        <v>4.38</v>
      </c>
      <c r="AU11" s="100">
        <f t="shared" si="26"/>
        <v>4.38</v>
      </c>
      <c r="AV11" s="100">
        <f t="shared" si="26"/>
        <v>4.38</v>
      </c>
      <c r="AW11" s="100">
        <f t="shared" si="26"/>
        <v>4.38</v>
      </c>
      <c r="AX11" s="100">
        <f t="shared" si="26"/>
        <v>4.38</v>
      </c>
      <c r="AY11" s="100">
        <f t="shared" si="26"/>
        <v>4.38</v>
      </c>
      <c r="AZ11" s="100">
        <f t="shared" si="26"/>
        <v>4.38</v>
      </c>
      <c r="BA11" s="116">
        <f t="shared" si="30"/>
        <v>52.560000000000009</v>
      </c>
      <c r="BB11" s="100" t="s">
        <v>176</v>
      </c>
      <c r="BC11" s="100" t="s">
        <v>176</v>
      </c>
      <c r="BD11" s="100" t="s">
        <v>176</v>
      </c>
      <c r="BE11" s="100" t="s">
        <v>176</v>
      </c>
      <c r="BF11" s="100" t="s">
        <v>176</v>
      </c>
      <c r="BG11" s="100" t="s">
        <v>176</v>
      </c>
      <c r="BH11" s="100" t="s">
        <v>176</v>
      </c>
      <c r="BI11" s="100" t="s">
        <v>176</v>
      </c>
      <c r="BJ11" s="100" t="s">
        <v>176</v>
      </c>
      <c r="BK11" s="100" t="s">
        <v>176</v>
      </c>
      <c r="BL11" s="100" t="s">
        <v>176</v>
      </c>
      <c r="BM11" s="100" t="s">
        <v>176</v>
      </c>
      <c r="BN11" s="116">
        <f t="shared" si="27"/>
        <v>0</v>
      </c>
      <c r="BO11" s="100" t="s">
        <v>176</v>
      </c>
      <c r="BP11" s="100" t="s">
        <v>176</v>
      </c>
      <c r="BQ11" s="83">
        <f t="shared" si="5"/>
        <v>8.3333333333333332E-3</v>
      </c>
      <c r="BR11" s="100">
        <f t="shared" si="28"/>
        <v>525.6</v>
      </c>
    </row>
    <row r="12" spans="1:70" ht="12.75" customHeight="1" outlineLevel="1" x14ac:dyDescent="0.2">
      <c r="A12" s="9">
        <v>310</v>
      </c>
      <c r="B12" s="10" t="s">
        <v>110</v>
      </c>
      <c r="C12" s="11">
        <v>82021</v>
      </c>
      <c r="D12" s="12">
        <v>39937</v>
      </c>
      <c r="E12" s="129">
        <v>312.8</v>
      </c>
      <c r="F12" s="102">
        <v>187.68</v>
      </c>
      <c r="G12" s="208">
        <f t="shared" si="6"/>
        <v>150.14400000000001</v>
      </c>
      <c r="H12" s="71">
        <f t="shared" si="29"/>
        <v>15.014400000000002</v>
      </c>
      <c r="I12" s="71">
        <f t="shared" si="7"/>
        <v>15.014400000000002</v>
      </c>
      <c r="J12" s="71">
        <f t="shared" si="8"/>
        <v>15.014400000000002</v>
      </c>
      <c r="K12" s="71">
        <f t="shared" si="9"/>
        <v>15.014400000000002</v>
      </c>
      <c r="L12" s="71">
        <f t="shared" si="10"/>
        <v>15.014400000000002</v>
      </c>
      <c r="M12" s="71">
        <f t="shared" si="11"/>
        <v>15.014400000000002</v>
      </c>
      <c r="N12" s="71">
        <f t="shared" si="12"/>
        <v>15.014400000000002</v>
      </c>
      <c r="O12" s="130">
        <f t="shared" si="13"/>
        <v>1.2512000000000001</v>
      </c>
      <c r="P12" s="130">
        <f t="shared" si="14"/>
        <v>1.2512000000000001</v>
      </c>
      <c r="Q12" s="130">
        <f t="shared" si="15"/>
        <v>1.2512000000000001</v>
      </c>
      <c r="R12" s="130">
        <f t="shared" si="16"/>
        <v>1.2512000000000001</v>
      </c>
      <c r="S12" s="130">
        <f t="shared" si="17"/>
        <v>1.2512000000000001</v>
      </c>
      <c r="T12" s="130">
        <f t="shared" si="18"/>
        <v>1.2512000000000001</v>
      </c>
      <c r="U12" s="130">
        <f t="shared" si="19"/>
        <v>1.2512000000000001</v>
      </c>
      <c r="V12" s="130">
        <f t="shared" si="20"/>
        <v>1.2512000000000001</v>
      </c>
      <c r="W12" s="130">
        <f t="shared" si="21"/>
        <v>1.2512000000000001</v>
      </c>
      <c r="X12" s="130">
        <f t="shared" si="22"/>
        <v>1.2512000000000001</v>
      </c>
      <c r="Y12" s="130">
        <f t="shared" si="23"/>
        <v>1.2512000000000001</v>
      </c>
      <c r="Z12" s="130">
        <f t="shared" si="24"/>
        <v>1.2512000000000001</v>
      </c>
      <c r="AA12" s="116">
        <f t="shared" si="1"/>
        <v>15.014400000000004</v>
      </c>
      <c r="AB12" s="100">
        <f t="shared" si="25"/>
        <v>1.2512000000000001</v>
      </c>
      <c r="AC12" s="100">
        <f t="shared" si="25"/>
        <v>1.2512000000000001</v>
      </c>
      <c r="AD12" s="100">
        <f t="shared" si="25"/>
        <v>1.2512000000000001</v>
      </c>
      <c r="AE12" s="100">
        <f t="shared" si="25"/>
        <v>1.2512000000000001</v>
      </c>
      <c r="AF12" s="100">
        <f t="shared" si="25"/>
        <v>1.2512000000000001</v>
      </c>
      <c r="AG12" s="100">
        <f t="shared" si="25"/>
        <v>1.2512000000000001</v>
      </c>
      <c r="AH12" s="100">
        <f t="shared" si="25"/>
        <v>1.2512000000000001</v>
      </c>
      <c r="AI12" s="100">
        <f t="shared" si="25"/>
        <v>1.2512000000000001</v>
      </c>
      <c r="AJ12" s="100">
        <f t="shared" si="25"/>
        <v>1.2512000000000001</v>
      </c>
      <c r="AK12" s="100">
        <f t="shared" si="25"/>
        <v>1.2512000000000001</v>
      </c>
      <c r="AL12" s="100">
        <f t="shared" si="25"/>
        <v>1.2512000000000001</v>
      </c>
      <c r="AM12" s="100">
        <f t="shared" si="25"/>
        <v>1.2512000000000001</v>
      </c>
      <c r="AN12" s="116">
        <f t="shared" si="3"/>
        <v>15.014400000000004</v>
      </c>
      <c r="AO12" s="100">
        <f t="shared" si="26"/>
        <v>1.2512000000000001</v>
      </c>
      <c r="AP12" s="100">
        <f t="shared" si="26"/>
        <v>1.2512000000000001</v>
      </c>
      <c r="AQ12" s="100">
        <f t="shared" si="26"/>
        <v>1.2512000000000001</v>
      </c>
      <c r="AR12" s="100">
        <f t="shared" si="26"/>
        <v>1.2512000000000001</v>
      </c>
      <c r="AS12" s="100">
        <f t="shared" si="26"/>
        <v>1.2512000000000001</v>
      </c>
      <c r="AT12" s="100">
        <f t="shared" si="26"/>
        <v>1.2512000000000001</v>
      </c>
      <c r="AU12" s="100">
        <f t="shared" si="26"/>
        <v>1.2512000000000001</v>
      </c>
      <c r="AV12" s="100">
        <f t="shared" si="26"/>
        <v>1.2512000000000001</v>
      </c>
      <c r="AW12" s="100">
        <f t="shared" si="26"/>
        <v>1.2512000000000001</v>
      </c>
      <c r="AX12" s="100">
        <f t="shared" si="26"/>
        <v>1.2512000000000001</v>
      </c>
      <c r="AY12" s="100">
        <f t="shared" si="26"/>
        <v>1.2512000000000001</v>
      </c>
      <c r="AZ12" s="100">
        <f t="shared" si="26"/>
        <v>1.2512000000000001</v>
      </c>
      <c r="BA12" s="116">
        <f t="shared" si="30"/>
        <v>15.014400000000004</v>
      </c>
      <c r="BB12" s="100" t="s">
        <v>176</v>
      </c>
      <c r="BC12" s="100" t="s">
        <v>176</v>
      </c>
      <c r="BD12" s="100" t="s">
        <v>176</v>
      </c>
      <c r="BE12" s="100" t="s">
        <v>176</v>
      </c>
      <c r="BF12" s="100" t="s">
        <v>176</v>
      </c>
      <c r="BG12" s="100" t="s">
        <v>176</v>
      </c>
      <c r="BH12" s="100" t="s">
        <v>176</v>
      </c>
      <c r="BI12" s="100" t="s">
        <v>176</v>
      </c>
      <c r="BJ12" s="100" t="s">
        <v>176</v>
      </c>
      <c r="BK12" s="100" t="s">
        <v>176</v>
      </c>
      <c r="BL12" s="100" t="s">
        <v>176</v>
      </c>
      <c r="BM12" s="100" t="s">
        <v>176</v>
      </c>
      <c r="BN12" s="116">
        <f t="shared" si="27"/>
        <v>0</v>
      </c>
      <c r="BO12" s="100" t="s">
        <v>176</v>
      </c>
      <c r="BP12" s="100" t="s">
        <v>176</v>
      </c>
      <c r="BQ12" s="83">
        <f t="shared" si="5"/>
        <v>8.3333333333333332E-3</v>
      </c>
      <c r="BR12" s="100">
        <f t="shared" si="28"/>
        <v>150.14400000000001</v>
      </c>
    </row>
    <row r="13" spans="1:70" ht="12.75" customHeight="1" outlineLevel="1" x14ac:dyDescent="0.2">
      <c r="A13" s="9">
        <v>320</v>
      </c>
      <c r="B13" s="10" t="s">
        <v>117</v>
      </c>
      <c r="C13" s="11">
        <v>13</v>
      </c>
      <c r="D13" s="12">
        <v>40528</v>
      </c>
      <c r="E13" s="129">
        <v>1500</v>
      </c>
      <c r="F13" s="102">
        <v>900</v>
      </c>
      <c r="G13" s="208">
        <f t="shared" si="6"/>
        <v>720</v>
      </c>
      <c r="H13" s="71">
        <f t="shared" si="29"/>
        <v>72</v>
      </c>
      <c r="I13" s="71">
        <f t="shared" si="7"/>
        <v>72</v>
      </c>
      <c r="J13" s="71">
        <f t="shared" si="8"/>
        <v>72</v>
      </c>
      <c r="K13" s="71">
        <f t="shared" si="9"/>
        <v>72</v>
      </c>
      <c r="L13" s="71">
        <f t="shared" si="10"/>
        <v>72</v>
      </c>
      <c r="M13" s="71">
        <f t="shared" si="11"/>
        <v>72</v>
      </c>
      <c r="N13" s="71">
        <f t="shared" si="12"/>
        <v>72</v>
      </c>
      <c r="O13" s="130">
        <f t="shared" si="13"/>
        <v>6</v>
      </c>
      <c r="P13" s="130">
        <f t="shared" si="14"/>
        <v>6</v>
      </c>
      <c r="Q13" s="130">
        <f t="shared" si="15"/>
        <v>6</v>
      </c>
      <c r="R13" s="130">
        <f t="shared" si="16"/>
        <v>6</v>
      </c>
      <c r="S13" s="130">
        <f t="shared" si="17"/>
        <v>6</v>
      </c>
      <c r="T13" s="130">
        <f t="shared" si="18"/>
        <v>6</v>
      </c>
      <c r="U13" s="130">
        <f t="shared" si="19"/>
        <v>6</v>
      </c>
      <c r="V13" s="130">
        <f t="shared" si="20"/>
        <v>6</v>
      </c>
      <c r="W13" s="130">
        <f t="shared" si="21"/>
        <v>6</v>
      </c>
      <c r="X13" s="130">
        <f t="shared" si="22"/>
        <v>6</v>
      </c>
      <c r="Y13" s="130">
        <f t="shared" si="23"/>
        <v>6</v>
      </c>
      <c r="Z13" s="130">
        <f t="shared" si="24"/>
        <v>6</v>
      </c>
      <c r="AA13" s="116">
        <f t="shared" si="1"/>
        <v>72</v>
      </c>
      <c r="AB13" s="100">
        <f t="shared" si="25"/>
        <v>6</v>
      </c>
      <c r="AC13" s="100">
        <f t="shared" si="25"/>
        <v>6</v>
      </c>
      <c r="AD13" s="100">
        <f t="shared" si="25"/>
        <v>6</v>
      </c>
      <c r="AE13" s="100">
        <f t="shared" si="25"/>
        <v>6</v>
      </c>
      <c r="AF13" s="100">
        <f t="shared" si="25"/>
        <v>6</v>
      </c>
      <c r="AG13" s="100">
        <f t="shared" si="25"/>
        <v>6</v>
      </c>
      <c r="AH13" s="100">
        <f t="shared" si="25"/>
        <v>6</v>
      </c>
      <c r="AI13" s="100">
        <f t="shared" si="25"/>
        <v>6</v>
      </c>
      <c r="AJ13" s="100">
        <f t="shared" si="25"/>
        <v>6</v>
      </c>
      <c r="AK13" s="100">
        <f t="shared" si="25"/>
        <v>6</v>
      </c>
      <c r="AL13" s="100">
        <f t="shared" si="25"/>
        <v>6</v>
      </c>
      <c r="AM13" s="100">
        <f t="shared" si="25"/>
        <v>6</v>
      </c>
      <c r="AN13" s="116">
        <f t="shared" si="3"/>
        <v>72</v>
      </c>
      <c r="AO13" s="100">
        <f t="shared" si="26"/>
        <v>6</v>
      </c>
      <c r="AP13" s="100">
        <f t="shared" si="26"/>
        <v>6</v>
      </c>
      <c r="AQ13" s="100">
        <f t="shared" si="26"/>
        <v>6</v>
      </c>
      <c r="AR13" s="100">
        <f t="shared" si="26"/>
        <v>6</v>
      </c>
      <c r="AS13" s="100">
        <f t="shared" si="26"/>
        <v>6</v>
      </c>
      <c r="AT13" s="100">
        <f t="shared" si="26"/>
        <v>6</v>
      </c>
      <c r="AU13" s="100">
        <f t="shared" si="26"/>
        <v>6</v>
      </c>
      <c r="AV13" s="100">
        <f t="shared" si="26"/>
        <v>6</v>
      </c>
      <c r="AW13" s="100">
        <f t="shared" si="26"/>
        <v>6</v>
      </c>
      <c r="AX13" s="100">
        <f t="shared" si="26"/>
        <v>6</v>
      </c>
      <c r="AY13" s="100">
        <f t="shared" si="26"/>
        <v>6</v>
      </c>
      <c r="AZ13" s="100">
        <f t="shared" si="26"/>
        <v>6</v>
      </c>
      <c r="BA13" s="116">
        <f t="shared" si="30"/>
        <v>72</v>
      </c>
      <c r="BB13" s="100" t="s">
        <v>176</v>
      </c>
      <c r="BC13" s="100" t="s">
        <v>176</v>
      </c>
      <c r="BD13" s="100" t="s">
        <v>176</v>
      </c>
      <c r="BE13" s="100" t="s">
        <v>176</v>
      </c>
      <c r="BF13" s="100" t="s">
        <v>176</v>
      </c>
      <c r="BG13" s="100" t="s">
        <v>176</v>
      </c>
      <c r="BH13" s="100" t="s">
        <v>176</v>
      </c>
      <c r="BI13" s="100" t="s">
        <v>176</v>
      </c>
      <c r="BJ13" s="100" t="s">
        <v>176</v>
      </c>
      <c r="BK13" s="100" t="s">
        <v>176</v>
      </c>
      <c r="BL13" s="100" t="s">
        <v>176</v>
      </c>
      <c r="BM13" s="100" t="s">
        <v>176</v>
      </c>
      <c r="BN13" s="116">
        <f t="shared" si="27"/>
        <v>0</v>
      </c>
      <c r="BO13" s="100" t="s">
        <v>176</v>
      </c>
      <c r="BP13" s="100" t="s">
        <v>176</v>
      </c>
      <c r="BQ13" s="83">
        <f t="shared" si="5"/>
        <v>8.3333333333333332E-3</v>
      </c>
      <c r="BR13" s="100">
        <f t="shared" si="28"/>
        <v>720</v>
      </c>
    </row>
    <row r="14" spans="1:70" ht="12.75" customHeight="1" outlineLevel="1" x14ac:dyDescent="0.2">
      <c r="A14" s="9">
        <v>339</v>
      </c>
      <c r="B14" s="10" t="s">
        <v>125</v>
      </c>
      <c r="C14" s="11">
        <v>200039</v>
      </c>
      <c r="D14" s="12">
        <v>41568</v>
      </c>
      <c r="E14" s="129">
        <v>1277</v>
      </c>
      <c r="F14" s="102">
        <v>1021.6</v>
      </c>
      <c r="G14" s="208">
        <f t="shared" si="6"/>
        <v>817.28000000000009</v>
      </c>
      <c r="H14" s="71">
        <f t="shared" si="29"/>
        <v>81.728000000000009</v>
      </c>
      <c r="I14" s="71">
        <f t="shared" si="7"/>
        <v>81.728000000000009</v>
      </c>
      <c r="J14" s="71">
        <f t="shared" si="8"/>
        <v>81.728000000000009</v>
      </c>
      <c r="K14" s="71">
        <f t="shared" si="9"/>
        <v>81.728000000000009</v>
      </c>
      <c r="L14" s="71">
        <f t="shared" si="10"/>
        <v>81.728000000000009</v>
      </c>
      <c r="M14" s="71">
        <f t="shared" si="11"/>
        <v>81.728000000000009</v>
      </c>
      <c r="N14" s="71">
        <f t="shared" si="12"/>
        <v>81.728000000000009</v>
      </c>
      <c r="O14" s="130">
        <f t="shared" si="13"/>
        <v>6.8106666666666671</v>
      </c>
      <c r="P14" s="130">
        <f t="shared" si="14"/>
        <v>6.8106666666666671</v>
      </c>
      <c r="Q14" s="130">
        <f t="shared" si="15"/>
        <v>6.8106666666666671</v>
      </c>
      <c r="R14" s="130">
        <f t="shared" si="16"/>
        <v>6.8106666666666671</v>
      </c>
      <c r="S14" s="130">
        <f t="shared" si="17"/>
        <v>6.8106666666666671</v>
      </c>
      <c r="T14" s="130">
        <f t="shared" si="18"/>
        <v>6.8106666666666671</v>
      </c>
      <c r="U14" s="130">
        <f t="shared" si="19"/>
        <v>6.8106666666666671</v>
      </c>
      <c r="V14" s="130">
        <f t="shared" si="20"/>
        <v>6.8106666666666671</v>
      </c>
      <c r="W14" s="130">
        <f t="shared" si="21"/>
        <v>6.8106666666666671</v>
      </c>
      <c r="X14" s="130">
        <f t="shared" si="22"/>
        <v>6.8106666666666671</v>
      </c>
      <c r="Y14" s="130">
        <f t="shared" si="23"/>
        <v>6.8106666666666671</v>
      </c>
      <c r="Z14" s="130">
        <f t="shared" si="24"/>
        <v>6.8106666666666671</v>
      </c>
      <c r="AA14" s="116">
        <f t="shared" si="1"/>
        <v>81.728000000000009</v>
      </c>
      <c r="AB14" s="100">
        <f t="shared" ref="AB14:AM23" si="31">$G14*$BQ14</f>
        <v>6.8106666666666671</v>
      </c>
      <c r="AC14" s="100">
        <f t="shared" si="31"/>
        <v>6.8106666666666671</v>
      </c>
      <c r="AD14" s="100">
        <f t="shared" si="31"/>
        <v>6.8106666666666671</v>
      </c>
      <c r="AE14" s="100">
        <f t="shared" si="31"/>
        <v>6.8106666666666671</v>
      </c>
      <c r="AF14" s="100">
        <f t="shared" si="31"/>
        <v>6.8106666666666671</v>
      </c>
      <c r="AG14" s="100">
        <f t="shared" si="31"/>
        <v>6.8106666666666671</v>
      </c>
      <c r="AH14" s="100">
        <f t="shared" si="31"/>
        <v>6.8106666666666671</v>
      </c>
      <c r="AI14" s="100">
        <f t="shared" si="31"/>
        <v>6.8106666666666671</v>
      </c>
      <c r="AJ14" s="100">
        <f t="shared" si="31"/>
        <v>6.8106666666666671</v>
      </c>
      <c r="AK14" s="100">
        <f t="shared" si="31"/>
        <v>6.8106666666666671</v>
      </c>
      <c r="AL14" s="100">
        <f t="shared" si="31"/>
        <v>6.8106666666666671</v>
      </c>
      <c r="AM14" s="100">
        <f t="shared" si="31"/>
        <v>6.8106666666666671</v>
      </c>
      <c r="AN14" s="116">
        <f t="shared" si="3"/>
        <v>81.728000000000009</v>
      </c>
      <c r="AO14" s="100">
        <f t="shared" ref="AO14:AZ23" si="32">$G14*$BQ14</f>
        <v>6.8106666666666671</v>
      </c>
      <c r="AP14" s="100">
        <f t="shared" si="32"/>
        <v>6.8106666666666671</v>
      </c>
      <c r="AQ14" s="100">
        <f t="shared" si="32"/>
        <v>6.8106666666666671</v>
      </c>
      <c r="AR14" s="100">
        <f t="shared" si="32"/>
        <v>6.8106666666666671</v>
      </c>
      <c r="AS14" s="100">
        <f t="shared" si="32"/>
        <v>6.8106666666666671</v>
      </c>
      <c r="AT14" s="100">
        <f t="shared" si="32"/>
        <v>6.8106666666666671</v>
      </c>
      <c r="AU14" s="100">
        <f t="shared" si="32"/>
        <v>6.8106666666666671</v>
      </c>
      <c r="AV14" s="100">
        <f t="shared" si="32"/>
        <v>6.8106666666666671</v>
      </c>
      <c r="AW14" s="100">
        <f t="shared" si="32"/>
        <v>6.8106666666666671</v>
      </c>
      <c r="AX14" s="100">
        <f t="shared" si="32"/>
        <v>6.8106666666666671</v>
      </c>
      <c r="AY14" s="100">
        <f t="shared" si="32"/>
        <v>6.8106666666666671</v>
      </c>
      <c r="AZ14" s="100">
        <f t="shared" si="32"/>
        <v>6.8106666666666671</v>
      </c>
      <c r="BA14" s="116">
        <f t="shared" si="30"/>
        <v>81.728000000000009</v>
      </c>
      <c r="BB14" s="100" t="s">
        <v>176</v>
      </c>
      <c r="BC14" s="100" t="s">
        <v>176</v>
      </c>
      <c r="BD14" s="100" t="s">
        <v>176</v>
      </c>
      <c r="BE14" s="100" t="s">
        <v>176</v>
      </c>
      <c r="BF14" s="100" t="s">
        <v>176</v>
      </c>
      <c r="BG14" s="100" t="s">
        <v>176</v>
      </c>
      <c r="BH14" s="100" t="s">
        <v>176</v>
      </c>
      <c r="BI14" s="100" t="s">
        <v>176</v>
      </c>
      <c r="BJ14" s="100" t="s">
        <v>176</v>
      </c>
      <c r="BK14" s="100" t="s">
        <v>176</v>
      </c>
      <c r="BL14" s="100" t="s">
        <v>176</v>
      </c>
      <c r="BM14" s="100" t="s">
        <v>176</v>
      </c>
      <c r="BN14" s="116">
        <f t="shared" si="27"/>
        <v>0</v>
      </c>
      <c r="BO14" s="100" t="s">
        <v>176</v>
      </c>
      <c r="BP14" s="100" t="s">
        <v>176</v>
      </c>
      <c r="BQ14" s="83">
        <f t="shared" si="5"/>
        <v>8.3333333333333332E-3</v>
      </c>
      <c r="BR14" s="100">
        <f t="shared" si="28"/>
        <v>817.2800000000002</v>
      </c>
    </row>
    <row r="15" spans="1:70" ht="12.75" customHeight="1" outlineLevel="1" x14ac:dyDescent="0.2">
      <c r="A15" s="9">
        <v>168</v>
      </c>
      <c r="B15" s="10" t="s">
        <v>55</v>
      </c>
      <c r="C15" s="11">
        <v>43831</v>
      </c>
      <c r="D15" s="12">
        <v>37454</v>
      </c>
      <c r="E15" s="129">
        <v>2332.0300000000002</v>
      </c>
      <c r="F15" s="102">
        <v>1399.2180000000001</v>
      </c>
      <c r="G15" s="208">
        <f t="shared" si="6"/>
        <v>1119.3744000000002</v>
      </c>
      <c r="H15" s="71">
        <f t="shared" si="29"/>
        <v>111.93744000000002</v>
      </c>
      <c r="I15" s="71">
        <f t="shared" si="7"/>
        <v>111.93744000000002</v>
      </c>
      <c r="J15" s="71">
        <f t="shared" si="8"/>
        <v>111.93744000000002</v>
      </c>
      <c r="K15" s="71">
        <f t="shared" si="9"/>
        <v>111.93744000000002</v>
      </c>
      <c r="L15" s="71">
        <f t="shared" si="10"/>
        <v>111.93744000000002</v>
      </c>
      <c r="M15" s="71">
        <f t="shared" si="11"/>
        <v>111.93744000000002</v>
      </c>
      <c r="N15" s="71">
        <f t="shared" si="12"/>
        <v>111.93744000000002</v>
      </c>
      <c r="O15" s="130">
        <f t="shared" si="13"/>
        <v>9.328120000000002</v>
      </c>
      <c r="P15" s="130">
        <f t="shared" si="14"/>
        <v>9.328120000000002</v>
      </c>
      <c r="Q15" s="130">
        <f t="shared" si="15"/>
        <v>9.328120000000002</v>
      </c>
      <c r="R15" s="130">
        <f t="shared" si="16"/>
        <v>9.328120000000002</v>
      </c>
      <c r="S15" s="130">
        <f t="shared" si="17"/>
        <v>9.328120000000002</v>
      </c>
      <c r="T15" s="130">
        <f t="shared" si="18"/>
        <v>9.328120000000002</v>
      </c>
      <c r="U15" s="130">
        <f t="shared" si="19"/>
        <v>9.328120000000002</v>
      </c>
      <c r="V15" s="130">
        <f t="shared" si="20"/>
        <v>9.328120000000002</v>
      </c>
      <c r="W15" s="130">
        <f t="shared" si="21"/>
        <v>9.328120000000002</v>
      </c>
      <c r="X15" s="130">
        <f t="shared" si="22"/>
        <v>9.328120000000002</v>
      </c>
      <c r="Y15" s="130">
        <f t="shared" si="23"/>
        <v>9.328120000000002</v>
      </c>
      <c r="Z15" s="130">
        <f t="shared" si="24"/>
        <v>9.328120000000002</v>
      </c>
      <c r="AA15" s="116">
        <f t="shared" si="1"/>
        <v>111.93744</v>
      </c>
      <c r="AB15" s="100">
        <f t="shared" si="31"/>
        <v>9.328120000000002</v>
      </c>
      <c r="AC15" s="100">
        <f t="shared" si="31"/>
        <v>9.328120000000002</v>
      </c>
      <c r="AD15" s="100">
        <f t="shared" si="31"/>
        <v>9.328120000000002</v>
      </c>
      <c r="AE15" s="100">
        <f t="shared" si="31"/>
        <v>9.328120000000002</v>
      </c>
      <c r="AF15" s="100">
        <f t="shared" si="31"/>
        <v>9.328120000000002</v>
      </c>
      <c r="AG15" s="100">
        <f t="shared" si="31"/>
        <v>9.328120000000002</v>
      </c>
      <c r="AH15" s="100">
        <f t="shared" si="31"/>
        <v>9.328120000000002</v>
      </c>
      <c r="AI15" s="100">
        <f t="shared" si="31"/>
        <v>9.328120000000002</v>
      </c>
      <c r="AJ15" s="100">
        <f t="shared" si="31"/>
        <v>9.328120000000002</v>
      </c>
      <c r="AK15" s="100">
        <f t="shared" si="31"/>
        <v>9.328120000000002</v>
      </c>
      <c r="AL15" s="100">
        <f t="shared" si="31"/>
        <v>9.328120000000002</v>
      </c>
      <c r="AM15" s="100">
        <f t="shared" si="31"/>
        <v>9.328120000000002</v>
      </c>
      <c r="AN15" s="116">
        <f t="shared" si="3"/>
        <v>111.93744</v>
      </c>
      <c r="AO15" s="100">
        <f t="shared" si="32"/>
        <v>9.328120000000002</v>
      </c>
      <c r="AP15" s="100">
        <f t="shared" si="32"/>
        <v>9.328120000000002</v>
      </c>
      <c r="AQ15" s="100">
        <f t="shared" si="32"/>
        <v>9.328120000000002</v>
      </c>
      <c r="AR15" s="100">
        <f t="shared" si="32"/>
        <v>9.328120000000002</v>
      </c>
      <c r="AS15" s="100">
        <f t="shared" si="32"/>
        <v>9.328120000000002</v>
      </c>
      <c r="AT15" s="100">
        <f t="shared" si="32"/>
        <v>9.328120000000002</v>
      </c>
      <c r="AU15" s="100">
        <f t="shared" si="32"/>
        <v>9.328120000000002</v>
      </c>
      <c r="AV15" s="100">
        <f t="shared" si="32"/>
        <v>9.328120000000002</v>
      </c>
      <c r="AW15" s="100">
        <f t="shared" si="32"/>
        <v>9.328120000000002</v>
      </c>
      <c r="AX15" s="100">
        <f t="shared" si="32"/>
        <v>9.328120000000002</v>
      </c>
      <c r="AY15" s="100">
        <f t="shared" si="32"/>
        <v>9.328120000000002</v>
      </c>
      <c r="AZ15" s="100">
        <f t="shared" si="32"/>
        <v>9.328120000000002</v>
      </c>
      <c r="BA15" s="116">
        <f t="shared" si="30"/>
        <v>111.93744</v>
      </c>
      <c r="BB15" s="100" t="s">
        <v>176</v>
      </c>
      <c r="BC15" s="100" t="s">
        <v>176</v>
      </c>
      <c r="BD15" s="100" t="s">
        <v>176</v>
      </c>
      <c r="BE15" s="100" t="s">
        <v>176</v>
      </c>
      <c r="BF15" s="100" t="s">
        <v>176</v>
      </c>
      <c r="BG15" s="100" t="s">
        <v>176</v>
      </c>
      <c r="BH15" s="100" t="s">
        <v>176</v>
      </c>
      <c r="BI15" s="100" t="s">
        <v>176</v>
      </c>
      <c r="BJ15" s="100" t="s">
        <v>176</v>
      </c>
      <c r="BK15" s="100" t="s">
        <v>176</v>
      </c>
      <c r="BL15" s="100" t="s">
        <v>176</v>
      </c>
      <c r="BM15" s="100" t="s">
        <v>176</v>
      </c>
      <c r="BN15" s="116">
        <f t="shared" si="27"/>
        <v>0</v>
      </c>
      <c r="BO15" s="100" t="s">
        <v>176</v>
      </c>
      <c r="BP15" s="100" t="s">
        <v>176</v>
      </c>
      <c r="BQ15" s="83">
        <f t="shared" si="5"/>
        <v>8.3333333333333332E-3</v>
      </c>
      <c r="BR15" s="100">
        <f t="shared" si="28"/>
        <v>1119.3744000000002</v>
      </c>
    </row>
    <row r="16" spans="1:70" ht="12.75" customHeight="1" outlineLevel="1" x14ac:dyDescent="0.2">
      <c r="A16" s="9">
        <v>176</v>
      </c>
      <c r="B16" s="10" t="s">
        <v>60</v>
      </c>
      <c r="C16" s="11">
        <v>264</v>
      </c>
      <c r="D16" s="12">
        <v>38513</v>
      </c>
      <c r="E16" s="129">
        <v>1899</v>
      </c>
      <c r="F16" s="102">
        <v>1139.3999999999999</v>
      </c>
      <c r="G16" s="208">
        <f t="shared" si="6"/>
        <v>911.52</v>
      </c>
      <c r="H16" s="71">
        <f t="shared" si="29"/>
        <v>91.152000000000001</v>
      </c>
      <c r="I16" s="71">
        <f t="shared" si="7"/>
        <v>91.152000000000001</v>
      </c>
      <c r="J16" s="71">
        <f t="shared" si="8"/>
        <v>91.152000000000001</v>
      </c>
      <c r="K16" s="71">
        <f t="shared" si="9"/>
        <v>91.152000000000001</v>
      </c>
      <c r="L16" s="71">
        <f t="shared" si="10"/>
        <v>91.152000000000001</v>
      </c>
      <c r="M16" s="71">
        <f t="shared" si="11"/>
        <v>91.152000000000001</v>
      </c>
      <c r="N16" s="71">
        <f t="shared" si="12"/>
        <v>91.152000000000001</v>
      </c>
      <c r="O16" s="130">
        <f t="shared" si="13"/>
        <v>7.5960000000000001</v>
      </c>
      <c r="P16" s="130">
        <f t="shared" si="14"/>
        <v>7.5960000000000001</v>
      </c>
      <c r="Q16" s="130">
        <f t="shared" si="15"/>
        <v>7.5960000000000001</v>
      </c>
      <c r="R16" s="130">
        <f t="shared" si="16"/>
        <v>7.5960000000000001</v>
      </c>
      <c r="S16" s="130">
        <f t="shared" si="17"/>
        <v>7.5960000000000001</v>
      </c>
      <c r="T16" s="130">
        <f t="shared" si="18"/>
        <v>7.5960000000000001</v>
      </c>
      <c r="U16" s="130">
        <f t="shared" si="19"/>
        <v>7.5960000000000001</v>
      </c>
      <c r="V16" s="130">
        <f t="shared" si="20"/>
        <v>7.5960000000000001</v>
      </c>
      <c r="W16" s="130">
        <f t="shared" si="21"/>
        <v>7.5960000000000001</v>
      </c>
      <c r="X16" s="130">
        <f t="shared" si="22"/>
        <v>7.5960000000000001</v>
      </c>
      <c r="Y16" s="130">
        <f t="shared" si="23"/>
        <v>7.5960000000000001</v>
      </c>
      <c r="Z16" s="130">
        <f t="shared" si="24"/>
        <v>7.5960000000000001</v>
      </c>
      <c r="AA16" s="116">
        <f t="shared" si="1"/>
        <v>91.152000000000029</v>
      </c>
      <c r="AB16" s="100">
        <f t="shared" si="31"/>
        <v>7.5960000000000001</v>
      </c>
      <c r="AC16" s="100">
        <f t="shared" si="31"/>
        <v>7.5960000000000001</v>
      </c>
      <c r="AD16" s="100">
        <f t="shared" si="31"/>
        <v>7.5960000000000001</v>
      </c>
      <c r="AE16" s="100">
        <f t="shared" si="31"/>
        <v>7.5960000000000001</v>
      </c>
      <c r="AF16" s="100">
        <f t="shared" si="31"/>
        <v>7.5960000000000001</v>
      </c>
      <c r="AG16" s="100">
        <f t="shared" si="31"/>
        <v>7.5960000000000001</v>
      </c>
      <c r="AH16" s="100">
        <f t="shared" si="31"/>
        <v>7.5960000000000001</v>
      </c>
      <c r="AI16" s="100">
        <f t="shared" si="31"/>
        <v>7.5960000000000001</v>
      </c>
      <c r="AJ16" s="100">
        <f t="shared" si="31"/>
        <v>7.5960000000000001</v>
      </c>
      <c r="AK16" s="100">
        <f t="shared" si="31"/>
        <v>7.5960000000000001</v>
      </c>
      <c r="AL16" s="100">
        <f t="shared" si="31"/>
        <v>7.5960000000000001</v>
      </c>
      <c r="AM16" s="100">
        <f t="shared" si="31"/>
        <v>7.5960000000000001</v>
      </c>
      <c r="AN16" s="116">
        <f t="shared" si="3"/>
        <v>91.152000000000029</v>
      </c>
      <c r="AO16" s="100">
        <f t="shared" si="32"/>
        <v>7.5960000000000001</v>
      </c>
      <c r="AP16" s="100">
        <f t="shared" si="32"/>
        <v>7.5960000000000001</v>
      </c>
      <c r="AQ16" s="100">
        <f t="shared" si="32"/>
        <v>7.5960000000000001</v>
      </c>
      <c r="AR16" s="100">
        <f t="shared" si="32"/>
        <v>7.5960000000000001</v>
      </c>
      <c r="AS16" s="100">
        <f t="shared" si="32"/>
        <v>7.5960000000000001</v>
      </c>
      <c r="AT16" s="100">
        <f t="shared" si="32"/>
        <v>7.5960000000000001</v>
      </c>
      <c r="AU16" s="100">
        <f t="shared" si="32"/>
        <v>7.5960000000000001</v>
      </c>
      <c r="AV16" s="100">
        <f t="shared" si="32"/>
        <v>7.5960000000000001</v>
      </c>
      <c r="AW16" s="100">
        <f t="shared" si="32"/>
        <v>7.5960000000000001</v>
      </c>
      <c r="AX16" s="100">
        <f t="shared" si="32"/>
        <v>7.5960000000000001</v>
      </c>
      <c r="AY16" s="100">
        <f t="shared" si="32"/>
        <v>7.5960000000000001</v>
      </c>
      <c r="AZ16" s="100">
        <f t="shared" si="32"/>
        <v>7.5960000000000001</v>
      </c>
      <c r="BA16" s="116">
        <f t="shared" si="30"/>
        <v>91.152000000000029</v>
      </c>
      <c r="BB16" s="100" t="s">
        <v>176</v>
      </c>
      <c r="BC16" s="100" t="s">
        <v>176</v>
      </c>
      <c r="BD16" s="100" t="s">
        <v>176</v>
      </c>
      <c r="BE16" s="100" t="s">
        <v>176</v>
      </c>
      <c r="BF16" s="100" t="s">
        <v>176</v>
      </c>
      <c r="BG16" s="100" t="s">
        <v>176</v>
      </c>
      <c r="BH16" s="100" t="s">
        <v>176</v>
      </c>
      <c r="BI16" s="100" t="s">
        <v>176</v>
      </c>
      <c r="BJ16" s="100" t="s">
        <v>176</v>
      </c>
      <c r="BK16" s="100" t="s">
        <v>176</v>
      </c>
      <c r="BL16" s="100" t="s">
        <v>176</v>
      </c>
      <c r="BM16" s="100" t="s">
        <v>176</v>
      </c>
      <c r="BN16" s="116">
        <f t="shared" si="27"/>
        <v>0</v>
      </c>
      <c r="BO16" s="100" t="s">
        <v>176</v>
      </c>
      <c r="BP16" s="100" t="s">
        <v>176</v>
      </c>
      <c r="BQ16" s="83">
        <f t="shared" si="5"/>
        <v>8.3333333333333332E-3</v>
      </c>
      <c r="BR16" s="100">
        <f t="shared" si="28"/>
        <v>911.52000000000021</v>
      </c>
    </row>
    <row r="17" spans="1:70" ht="12.75" customHeight="1" outlineLevel="1" x14ac:dyDescent="0.2">
      <c r="A17" s="9">
        <v>295</v>
      </c>
      <c r="B17" s="10" t="s">
        <v>106</v>
      </c>
      <c r="C17" s="11">
        <v>50</v>
      </c>
      <c r="D17" s="12">
        <v>40010</v>
      </c>
      <c r="E17" s="129">
        <v>2006.24</v>
      </c>
      <c r="F17" s="102">
        <v>1203.7439999999999</v>
      </c>
      <c r="G17" s="208">
        <f t="shared" si="6"/>
        <v>962.99519999999995</v>
      </c>
      <c r="H17" s="71">
        <f t="shared" si="29"/>
        <v>96.299520000000001</v>
      </c>
      <c r="I17" s="71">
        <f t="shared" si="7"/>
        <v>96.299520000000001</v>
      </c>
      <c r="J17" s="71">
        <f t="shared" si="8"/>
        <v>96.299520000000001</v>
      </c>
      <c r="K17" s="71">
        <f t="shared" si="9"/>
        <v>96.299520000000001</v>
      </c>
      <c r="L17" s="71">
        <f t="shared" si="10"/>
        <v>96.299520000000001</v>
      </c>
      <c r="M17" s="71">
        <f t="shared" si="11"/>
        <v>96.299520000000001</v>
      </c>
      <c r="N17" s="71">
        <f t="shared" si="12"/>
        <v>96.299520000000001</v>
      </c>
      <c r="O17" s="130">
        <f t="shared" si="13"/>
        <v>8.0249600000000001</v>
      </c>
      <c r="P17" s="130">
        <f t="shared" si="14"/>
        <v>8.0249600000000001</v>
      </c>
      <c r="Q17" s="130">
        <f t="shared" si="15"/>
        <v>8.0249600000000001</v>
      </c>
      <c r="R17" s="130">
        <f t="shared" si="16"/>
        <v>8.0249600000000001</v>
      </c>
      <c r="S17" s="130">
        <f t="shared" si="17"/>
        <v>8.0249600000000001</v>
      </c>
      <c r="T17" s="130">
        <f t="shared" si="18"/>
        <v>8.0249600000000001</v>
      </c>
      <c r="U17" s="130">
        <f t="shared" si="19"/>
        <v>8.0249600000000001</v>
      </c>
      <c r="V17" s="130">
        <f t="shared" si="20"/>
        <v>8.0249600000000001</v>
      </c>
      <c r="W17" s="130">
        <f t="shared" si="21"/>
        <v>8.0249600000000001</v>
      </c>
      <c r="X17" s="130">
        <f t="shared" si="22"/>
        <v>8.0249600000000001</v>
      </c>
      <c r="Y17" s="130">
        <f t="shared" si="23"/>
        <v>8.0249600000000001</v>
      </c>
      <c r="Z17" s="130">
        <f t="shared" si="24"/>
        <v>8.0249600000000001</v>
      </c>
      <c r="AA17" s="116">
        <f t="shared" si="1"/>
        <v>96.299519999999973</v>
      </c>
      <c r="AB17" s="100">
        <f t="shared" si="31"/>
        <v>8.0249600000000001</v>
      </c>
      <c r="AC17" s="100">
        <f t="shared" si="31"/>
        <v>8.0249600000000001</v>
      </c>
      <c r="AD17" s="100">
        <f t="shared" si="31"/>
        <v>8.0249600000000001</v>
      </c>
      <c r="AE17" s="100">
        <f t="shared" si="31"/>
        <v>8.0249600000000001</v>
      </c>
      <c r="AF17" s="100">
        <f t="shared" si="31"/>
        <v>8.0249600000000001</v>
      </c>
      <c r="AG17" s="100">
        <f t="shared" si="31"/>
        <v>8.0249600000000001</v>
      </c>
      <c r="AH17" s="100">
        <f t="shared" si="31"/>
        <v>8.0249600000000001</v>
      </c>
      <c r="AI17" s="100">
        <f t="shared" si="31"/>
        <v>8.0249600000000001</v>
      </c>
      <c r="AJ17" s="100">
        <f t="shared" si="31"/>
        <v>8.0249600000000001</v>
      </c>
      <c r="AK17" s="100">
        <f t="shared" si="31"/>
        <v>8.0249600000000001</v>
      </c>
      <c r="AL17" s="100">
        <f t="shared" si="31"/>
        <v>8.0249600000000001</v>
      </c>
      <c r="AM17" s="100">
        <f t="shared" si="31"/>
        <v>8.0249600000000001</v>
      </c>
      <c r="AN17" s="116">
        <f t="shared" si="3"/>
        <v>96.299519999999973</v>
      </c>
      <c r="AO17" s="100">
        <f t="shared" si="32"/>
        <v>8.0249600000000001</v>
      </c>
      <c r="AP17" s="100">
        <f t="shared" si="32"/>
        <v>8.0249600000000001</v>
      </c>
      <c r="AQ17" s="100">
        <f t="shared" si="32"/>
        <v>8.0249600000000001</v>
      </c>
      <c r="AR17" s="100">
        <f t="shared" si="32"/>
        <v>8.0249600000000001</v>
      </c>
      <c r="AS17" s="100">
        <f t="shared" si="32"/>
        <v>8.0249600000000001</v>
      </c>
      <c r="AT17" s="100">
        <f t="shared" si="32"/>
        <v>8.0249600000000001</v>
      </c>
      <c r="AU17" s="100">
        <f t="shared" si="32"/>
        <v>8.0249600000000001</v>
      </c>
      <c r="AV17" s="100">
        <f t="shared" si="32"/>
        <v>8.0249600000000001</v>
      </c>
      <c r="AW17" s="100">
        <f t="shared" si="32"/>
        <v>8.0249600000000001</v>
      </c>
      <c r="AX17" s="100">
        <f t="shared" si="32"/>
        <v>8.0249600000000001</v>
      </c>
      <c r="AY17" s="100">
        <f t="shared" si="32"/>
        <v>8.0249600000000001</v>
      </c>
      <c r="AZ17" s="100">
        <f t="shared" si="32"/>
        <v>8.0249600000000001</v>
      </c>
      <c r="BA17" s="116">
        <f t="shared" si="30"/>
        <v>96.299519999999973</v>
      </c>
      <c r="BB17" s="100" t="s">
        <v>176</v>
      </c>
      <c r="BC17" s="100" t="s">
        <v>176</v>
      </c>
      <c r="BD17" s="100" t="s">
        <v>176</v>
      </c>
      <c r="BE17" s="100" t="s">
        <v>176</v>
      </c>
      <c r="BF17" s="100" t="s">
        <v>176</v>
      </c>
      <c r="BG17" s="100" t="s">
        <v>176</v>
      </c>
      <c r="BH17" s="100" t="s">
        <v>176</v>
      </c>
      <c r="BI17" s="100" t="s">
        <v>176</v>
      </c>
      <c r="BJ17" s="100" t="s">
        <v>176</v>
      </c>
      <c r="BK17" s="100" t="s">
        <v>176</v>
      </c>
      <c r="BL17" s="100" t="s">
        <v>176</v>
      </c>
      <c r="BM17" s="100" t="s">
        <v>176</v>
      </c>
      <c r="BN17" s="116">
        <f t="shared" si="27"/>
        <v>0</v>
      </c>
      <c r="BO17" s="100" t="s">
        <v>176</v>
      </c>
      <c r="BP17" s="100" t="s">
        <v>176</v>
      </c>
      <c r="BQ17" s="83">
        <f t="shared" si="5"/>
        <v>8.3333333333333332E-3</v>
      </c>
      <c r="BR17" s="100">
        <f t="shared" si="28"/>
        <v>962.99520000000007</v>
      </c>
    </row>
    <row r="18" spans="1:70" ht="12.75" customHeight="1" outlineLevel="1" x14ac:dyDescent="0.2">
      <c r="A18" s="9">
        <v>179</v>
      </c>
      <c r="B18" s="10" t="s">
        <v>61</v>
      </c>
      <c r="C18" s="11">
        <v>1402</v>
      </c>
      <c r="D18" s="12">
        <v>38761</v>
      </c>
      <c r="E18" s="129">
        <v>1950</v>
      </c>
      <c r="F18" s="102">
        <v>975</v>
      </c>
      <c r="G18" s="208">
        <f t="shared" si="6"/>
        <v>780</v>
      </c>
      <c r="H18" s="71">
        <f t="shared" si="29"/>
        <v>78</v>
      </c>
      <c r="I18" s="71">
        <f t="shared" si="7"/>
        <v>78</v>
      </c>
      <c r="J18" s="71">
        <f t="shared" si="8"/>
        <v>78</v>
      </c>
      <c r="K18" s="71">
        <f t="shared" si="9"/>
        <v>78</v>
      </c>
      <c r="L18" s="71">
        <f t="shared" si="10"/>
        <v>78</v>
      </c>
      <c r="M18" s="71">
        <f t="shared" si="11"/>
        <v>78</v>
      </c>
      <c r="N18" s="71">
        <f t="shared" si="12"/>
        <v>78</v>
      </c>
      <c r="O18" s="130">
        <f t="shared" si="13"/>
        <v>6.5</v>
      </c>
      <c r="P18" s="130">
        <f t="shared" si="14"/>
        <v>6.5</v>
      </c>
      <c r="Q18" s="130">
        <f t="shared" si="15"/>
        <v>6.5</v>
      </c>
      <c r="R18" s="130">
        <f t="shared" si="16"/>
        <v>6.5</v>
      </c>
      <c r="S18" s="130">
        <f t="shared" si="17"/>
        <v>6.5</v>
      </c>
      <c r="T18" s="130">
        <f t="shared" si="18"/>
        <v>6.5</v>
      </c>
      <c r="U18" s="130">
        <f t="shared" si="19"/>
        <v>6.5</v>
      </c>
      <c r="V18" s="130">
        <f t="shared" si="20"/>
        <v>6.5</v>
      </c>
      <c r="W18" s="130">
        <f t="shared" si="21"/>
        <v>6.5</v>
      </c>
      <c r="X18" s="130">
        <f t="shared" si="22"/>
        <v>6.5</v>
      </c>
      <c r="Y18" s="130">
        <f t="shared" si="23"/>
        <v>6.5</v>
      </c>
      <c r="Z18" s="130">
        <f t="shared" si="24"/>
        <v>6.5</v>
      </c>
      <c r="AA18" s="116">
        <f t="shared" si="1"/>
        <v>78</v>
      </c>
      <c r="AB18" s="100">
        <f t="shared" si="31"/>
        <v>6.5</v>
      </c>
      <c r="AC18" s="100">
        <f t="shared" si="31"/>
        <v>6.5</v>
      </c>
      <c r="AD18" s="100">
        <f t="shared" si="31"/>
        <v>6.5</v>
      </c>
      <c r="AE18" s="100">
        <f t="shared" si="31"/>
        <v>6.5</v>
      </c>
      <c r="AF18" s="100">
        <f t="shared" si="31"/>
        <v>6.5</v>
      </c>
      <c r="AG18" s="100">
        <f t="shared" si="31"/>
        <v>6.5</v>
      </c>
      <c r="AH18" s="100">
        <f t="shared" si="31"/>
        <v>6.5</v>
      </c>
      <c r="AI18" s="100">
        <f t="shared" si="31"/>
        <v>6.5</v>
      </c>
      <c r="AJ18" s="100">
        <f t="shared" si="31"/>
        <v>6.5</v>
      </c>
      <c r="AK18" s="100">
        <f t="shared" si="31"/>
        <v>6.5</v>
      </c>
      <c r="AL18" s="100">
        <f t="shared" si="31"/>
        <v>6.5</v>
      </c>
      <c r="AM18" s="100">
        <f t="shared" si="31"/>
        <v>6.5</v>
      </c>
      <c r="AN18" s="116">
        <f t="shared" si="3"/>
        <v>78</v>
      </c>
      <c r="AO18" s="100">
        <f t="shared" si="32"/>
        <v>6.5</v>
      </c>
      <c r="AP18" s="100">
        <f t="shared" si="32"/>
        <v>6.5</v>
      </c>
      <c r="AQ18" s="100">
        <f t="shared" si="32"/>
        <v>6.5</v>
      </c>
      <c r="AR18" s="100">
        <f t="shared" si="32"/>
        <v>6.5</v>
      </c>
      <c r="AS18" s="100">
        <f t="shared" si="32"/>
        <v>6.5</v>
      </c>
      <c r="AT18" s="100">
        <f t="shared" si="32"/>
        <v>6.5</v>
      </c>
      <c r="AU18" s="100">
        <f t="shared" si="32"/>
        <v>6.5</v>
      </c>
      <c r="AV18" s="100">
        <f t="shared" si="32"/>
        <v>6.5</v>
      </c>
      <c r="AW18" s="100">
        <f t="shared" si="32"/>
        <v>6.5</v>
      </c>
      <c r="AX18" s="100">
        <f t="shared" si="32"/>
        <v>6.5</v>
      </c>
      <c r="AY18" s="100">
        <f t="shared" si="32"/>
        <v>6.5</v>
      </c>
      <c r="AZ18" s="100">
        <f t="shared" si="32"/>
        <v>6.5</v>
      </c>
      <c r="BA18" s="116">
        <f t="shared" si="30"/>
        <v>78</v>
      </c>
      <c r="BB18" s="100" t="s">
        <v>176</v>
      </c>
      <c r="BC18" s="100" t="s">
        <v>176</v>
      </c>
      <c r="BD18" s="100" t="s">
        <v>176</v>
      </c>
      <c r="BE18" s="100" t="s">
        <v>176</v>
      </c>
      <c r="BF18" s="100" t="s">
        <v>176</v>
      </c>
      <c r="BG18" s="100" t="s">
        <v>176</v>
      </c>
      <c r="BH18" s="100" t="s">
        <v>176</v>
      </c>
      <c r="BI18" s="100" t="s">
        <v>176</v>
      </c>
      <c r="BJ18" s="100" t="s">
        <v>176</v>
      </c>
      <c r="BK18" s="100" t="s">
        <v>176</v>
      </c>
      <c r="BL18" s="100" t="s">
        <v>176</v>
      </c>
      <c r="BM18" s="100" t="s">
        <v>176</v>
      </c>
      <c r="BN18" s="116">
        <f t="shared" si="27"/>
        <v>0</v>
      </c>
      <c r="BO18" s="100" t="s">
        <v>176</v>
      </c>
      <c r="BP18" s="100" t="s">
        <v>176</v>
      </c>
      <c r="BQ18" s="83">
        <f t="shared" si="5"/>
        <v>8.3333333333333332E-3</v>
      </c>
      <c r="BR18" s="100">
        <f t="shared" si="28"/>
        <v>780</v>
      </c>
    </row>
    <row r="19" spans="1:70" ht="12.75" customHeight="1" outlineLevel="1" x14ac:dyDescent="0.2">
      <c r="A19" s="9">
        <v>233</v>
      </c>
      <c r="B19" s="10" t="s">
        <v>81</v>
      </c>
      <c r="C19" s="11">
        <v>123987</v>
      </c>
      <c r="D19" s="12">
        <v>40066</v>
      </c>
      <c r="E19" s="8">
        <v>459.9</v>
      </c>
      <c r="F19" s="102">
        <v>275.94</v>
      </c>
      <c r="G19" s="208">
        <f t="shared" si="6"/>
        <v>220.75200000000001</v>
      </c>
      <c r="H19" s="71">
        <f t="shared" si="29"/>
        <v>22.075200000000002</v>
      </c>
      <c r="I19" s="71">
        <f t="shared" si="7"/>
        <v>22.075200000000002</v>
      </c>
      <c r="J19" s="71">
        <f t="shared" si="8"/>
        <v>22.075200000000002</v>
      </c>
      <c r="K19" s="71">
        <f t="shared" si="9"/>
        <v>22.075200000000002</v>
      </c>
      <c r="L19" s="71">
        <f t="shared" si="10"/>
        <v>22.075200000000002</v>
      </c>
      <c r="M19" s="71">
        <f t="shared" si="11"/>
        <v>22.075200000000002</v>
      </c>
      <c r="N19" s="71">
        <f t="shared" si="12"/>
        <v>22.075200000000002</v>
      </c>
      <c r="O19" s="130">
        <f t="shared" si="13"/>
        <v>1.8396000000000001</v>
      </c>
      <c r="P19" s="130">
        <f t="shared" si="14"/>
        <v>1.8396000000000001</v>
      </c>
      <c r="Q19" s="130">
        <f t="shared" si="15"/>
        <v>1.8396000000000001</v>
      </c>
      <c r="R19" s="130">
        <f t="shared" si="16"/>
        <v>1.8396000000000001</v>
      </c>
      <c r="S19" s="130">
        <f t="shared" si="17"/>
        <v>1.8396000000000001</v>
      </c>
      <c r="T19" s="130">
        <f t="shared" si="18"/>
        <v>1.8396000000000001</v>
      </c>
      <c r="U19" s="130">
        <f t="shared" si="19"/>
        <v>1.8396000000000001</v>
      </c>
      <c r="V19" s="130">
        <f t="shared" si="20"/>
        <v>1.8396000000000001</v>
      </c>
      <c r="W19" s="130">
        <f t="shared" si="21"/>
        <v>1.8396000000000001</v>
      </c>
      <c r="X19" s="130">
        <f t="shared" si="22"/>
        <v>1.8396000000000001</v>
      </c>
      <c r="Y19" s="130">
        <f t="shared" si="23"/>
        <v>1.8396000000000001</v>
      </c>
      <c r="Z19" s="130">
        <f t="shared" si="24"/>
        <v>1.8396000000000001</v>
      </c>
      <c r="AA19" s="116">
        <f t="shared" si="1"/>
        <v>22.075200000000006</v>
      </c>
      <c r="AB19" s="100">
        <f t="shared" si="31"/>
        <v>1.8396000000000001</v>
      </c>
      <c r="AC19" s="100">
        <f t="shared" si="31"/>
        <v>1.8396000000000001</v>
      </c>
      <c r="AD19" s="100">
        <f t="shared" si="31"/>
        <v>1.8396000000000001</v>
      </c>
      <c r="AE19" s="100">
        <f t="shared" si="31"/>
        <v>1.8396000000000001</v>
      </c>
      <c r="AF19" s="100">
        <f t="shared" si="31"/>
        <v>1.8396000000000001</v>
      </c>
      <c r="AG19" s="100">
        <f t="shared" si="31"/>
        <v>1.8396000000000001</v>
      </c>
      <c r="AH19" s="100">
        <f t="shared" si="31"/>
        <v>1.8396000000000001</v>
      </c>
      <c r="AI19" s="100">
        <f t="shared" si="31"/>
        <v>1.8396000000000001</v>
      </c>
      <c r="AJ19" s="100">
        <f t="shared" si="31"/>
        <v>1.8396000000000001</v>
      </c>
      <c r="AK19" s="100">
        <f t="shared" si="31"/>
        <v>1.8396000000000001</v>
      </c>
      <c r="AL19" s="100">
        <f t="shared" si="31"/>
        <v>1.8396000000000001</v>
      </c>
      <c r="AM19" s="100">
        <f t="shared" si="31"/>
        <v>1.8396000000000001</v>
      </c>
      <c r="AN19" s="116">
        <f t="shared" si="3"/>
        <v>22.075200000000006</v>
      </c>
      <c r="AO19" s="100">
        <f t="shared" si="32"/>
        <v>1.8396000000000001</v>
      </c>
      <c r="AP19" s="100">
        <f t="shared" si="32"/>
        <v>1.8396000000000001</v>
      </c>
      <c r="AQ19" s="100">
        <f t="shared" si="32"/>
        <v>1.8396000000000001</v>
      </c>
      <c r="AR19" s="100">
        <f t="shared" si="32"/>
        <v>1.8396000000000001</v>
      </c>
      <c r="AS19" s="100">
        <f t="shared" si="32"/>
        <v>1.8396000000000001</v>
      </c>
      <c r="AT19" s="100">
        <f t="shared" si="32"/>
        <v>1.8396000000000001</v>
      </c>
      <c r="AU19" s="100">
        <f t="shared" si="32"/>
        <v>1.8396000000000001</v>
      </c>
      <c r="AV19" s="100">
        <f t="shared" si="32"/>
        <v>1.8396000000000001</v>
      </c>
      <c r="AW19" s="100">
        <f t="shared" si="32"/>
        <v>1.8396000000000001</v>
      </c>
      <c r="AX19" s="100">
        <f t="shared" si="32"/>
        <v>1.8396000000000001</v>
      </c>
      <c r="AY19" s="100">
        <f t="shared" si="32"/>
        <v>1.8396000000000001</v>
      </c>
      <c r="AZ19" s="100">
        <f t="shared" si="32"/>
        <v>1.8396000000000001</v>
      </c>
      <c r="BA19" s="116">
        <f t="shared" si="30"/>
        <v>22.075200000000006</v>
      </c>
      <c r="BB19" s="100" t="s">
        <v>176</v>
      </c>
      <c r="BC19" s="100" t="s">
        <v>176</v>
      </c>
      <c r="BD19" s="100" t="s">
        <v>176</v>
      </c>
      <c r="BE19" s="100" t="s">
        <v>176</v>
      </c>
      <c r="BF19" s="100" t="s">
        <v>176</v>
      </c>
      <c r="BG19" s="100" t="s">
        <v>176</v>
      </c>
      <c r="BH19" s="100" t="s">
        <v>176</v>
      </c>
      <c r="BI19" s="100" t="s">
        <v>176</v>
      </c>
      <c r="BJ19" s="100" t="s">
        <v>176</v>
      </c>
      <c r="BK19" s="100" t="s">
        <v>176</v>
      </c>
      <c r="BL19" s="100" t="s">
        <v>176</v>
      </c>
      <c r="BM19" s="100" t="s">
        <v>176</v>
      </c>
      <c r="BN19" s="116">
        <f t="shared" si="27"/>
        <v>0</v>
      </c>
      <c r="BO19" s="100" t="s">
        <v>176</v>
      </c>
      <c r="BP19" s="100" t="s">
        <v>176</v>
      </c>
      <c r="BQ19" s="83">
        <f t="shared" si="5"/>
        <v>8.3333333333333332E-3</v>
      </c>
      <c r="BR19" s="100">
        <f t="shared" si="28"/>
        <v>220.75199999999998</v>
      </c>
    </row>
    <row r="20" spans="1:70" ht="12.75" customHeight="1" outlineLevel="1" x14ac:dyDescent="0.2">
      <c r="A20" s="28">
        <v>344</v>
      </c>
      <c r="B20" s="29" t="s">
        <v>130</v>
      </c>
      <c r="C20" s="30">
        <v>3835</v>
      </c>
      <c r="D20" s="31">
        <v>42031</v>
      </c>
      <c r="E20" s="32"/>
      <c r="F20" s="102">
        <v>1365</v>
      </c>
      <c r="G20" s="208">
        <f t="shared" si="6"/>
        <v>1092</v>
      </c>
      <c r="H20" s="71">
        <f t="shared" si="29"/>
        <v>109.2</v>
      </c>
      <c r="I20" s="71">
        <f t="shared" si="7"/>
        <v>109.2</v>
      </c>
      <c r="J20" s="71">
        <f t="shared" si="8"/>
        <v>109.2</v>
      </c>
      <c r="K20" s="71">
        <f t="shared" si="9"/>
        <v>109.2</v>
      </c>
      <c r="L20" s="71">
        <f t="shared" si="10"/>
        <v>109.2</v>
      </c>
      <c r="M20" s="71">
        <f t="shared" si="11"/>
        <v>109.2</v>
      </c>
      <c r="N20" s="71">
        <f t="shared" si="12"/>
        <v>109.2</v>
      </c>
      <c r="O20" s="130">
        <f t="shared" si="13"/>
        <v>9.1</v>
      </c>
      <c r="P20" s="130">
        <f t="shared" si="14"/>
        <v>9.1</v>
      </c>
      <c r="Q20" s="130">
        <f t="shared" si="15"/>
        <v>9.1</v>
      </c>
      <c r="R20" s="130">
        <f t="shared" si="16"/>
        <v>9.1</v>
      </c>
      <c r="S20" s="130">
        <f t="shared" si="17"/>
        <v>9.1</v>
      </c>
      <c r="T20" s="130">
        <f t="shared" si="18"/>
        <v>9.1</v>
      </c>
      <c r="U20" s="130">
        <f t="shared" si="19"/>
        <v>9.1</v>
      </c>
      <c r="V20" s="130">
        <f t="shared" si="20"/>
        <v>9.1</v>
      </c>
      <c r="W20" s="130">
        <f t="shared" si="21"/>
        <v>9.1</v>
      </c>
      <c r="X20" s="130">
        <f t="shared" si="22"/>
        <v>9.1</v>
      </c>
      <c r="Y20" s="130">
        <f t="shared" si="23"/>
        <v>9.1</v>
      </c>
      <c r="Z20" s="130">
        <f t="shared" si="24"/>
        <v>9.1</v>
      </c>
      <c r="AA20" s="116">
        <f t="shared" si="1"/>
        <v>109.19999999999997</v>
      </c>
      <c r="AB20" s="100">
        <f t="shared" si="31"/>
        <v>9.1</v>
      </c>
      <c r="AC20" s="100">
        <f t="shared" si="31"/>
        <v>9.1</v>
      </c>
      <c r="AD20" s="100">
        <f t="shared" si="31"/>
        <v>9.1</v>
      </c>
      <c r="AE20" s="100">
        <f t="shared" si="31"/>
        <v>9.1</v>
      </c>
      <c r="AF20" s="100">
        <f t="shared" si="31"/>
        <v>9.1</v>
      </c>
      <c r="AG20" s="100">
        <f t="shared" si="31"/>
        <v>9.1</v>
      </c>
      <c r="AH20" s="100">
        <f t="shared" si="31"/>
        <v>9.1</v>
      </c>
      <c r="AI20" s="100">
        <f t="shared" si="31"/>
        <v>9.1</v>
      </c>
      <c r="AJ20" s="100">
        <f t="shared" si="31"/>
        <v>9.1</v>
      </c>
      <c r="AK20" s="100">
        <f t="shared" si="31"/>
        <v>9.1</v>
      </c>
      <c r="AL20" s="100">
        <f t="shared" si="31"/>
        <v>9.1</v>
      </c>
      <c r="AM20" s="100">
        <f t="shared" si="31"/>
        <v>9.1</v>
      </c>
      <c r="AN20" s="116">
        <f t="shared" si="3"/>
        <v>109.19999999999997</v>
      </c>
      <c r="AO20" s="100">
        <f t="shared" si="32"/>
        <v>9.1</v>
      </c>
      <c r="AP20" s="100">
        <f t="shared" si="32"/>
        <v>9.1</v>
      </c>
      <c r="AQ20" s="100">
        <f t="shared" si="32"/>
        <v>9.1</v>
      </c>
      <c r="AR20" s="100">
        <f t="shared" si="32"/>
        <v>9.1</v>
      </c>
      <c r="AS20" s="100">
        <f t="shared" si="32"/>
        <v>9.1</v>
      </c>
      <c r="AT20" s="100">
        <f t="shared" si="32"/>
        <v>9.1</v>
      </c>
      <c r="AU20" s="100">
        <f t="shared" si="32"/>
        <v>9.1</v>
      </c>
      <c r="AV20" s="100">
        <f t="shared" si="32"/>
        <v>9.1</v>
      </c>
      <c r="AW20" s="100">
        <f t="shared" si="32"/>
        <v>9.1</v>
      </c>
      <c r="AX20" s="100">
        <f t="shared" si="32"/>
        <v>9.1</v>
      </c>
      <c r="AY20" s="100">
        <f t="shared" si="32"/>
        <v>9.1</v>
      </c>
      <c r="AZ20" s="100">
        <f t="shared" si="32"/>
        <v>9.1</v>
      </c>
      <c r="BA20" s="116">
        <f t="shared" si="30"/>
        <v>109.19999999999997</v>
      </c>
      <c r="BB20" s="100" t="s">
        <v>176</v>
      </c>
      <c r="BC20" s="100" t="s">
        <v>176</v>
      </c>
      <c r="BD20" s="100" t="s">
        <v>176</v>
      </c>
      <c r="BE20" s="100" t="s">
        <v>176</v>
      </c>
      <c r="BF20" s="100" t="s">
        <v>176</v>
      </c>
      <c r="BG20" s="100" t="s">
        <v>176</v>
      </c>
      <c r="BH20" s="100" t="s">
        <v>176</v>
      </c>
      <c r="BI20" s="100" t="s">
        <v>176</v>
      </c>
      <c r="BJ20" s="100" t="s">
        <v>176</v>
      </c>
      <c r="BK20" s="100" t="s">
        <v>176</v>
      </c>
      <c r="BL20" s="100" t="s">
        <v>176</v>
      </c>
      <c r="BM20" s="100" t="s">
        <v>176</v>
      </c>
      <c r="BN20" s="116">
        <f t="shared" si="27"/>
        <v>0</v>
      </c>
      <c r="BO20" s="100" t="s">
        <v>176</v>
      </c>
      <c r="BP20" s="100" t="s">
        <v>176</v>
      </c>
      <c r="BQ20" s="83">
        <f t="shared" si="5"/>
        <v>8.3333333333333332E-3</v>
      </c>
      <c r="BR20" s="100">
        <f t="shared" si="28"/>
        <v>1092</v>
      </c>
    </row>
    <row r="21" spans="1:70" ht="12.75" customHeight="1" outlineLevel="1" x14ac:dyDescent="0.2">
      <c r="A21" s="9">
        <v>345</v>
      </c>
      <c r="B21" s="10" t="s">
        <v>131</v>
      </c>
      <c r="C21" s="11">
        <v>74</v>
      </c>
      <c r="D21" s="12">
        <v>42032</v>
      </c>
      <c r="E21" s="33"/>
      <c r="F21" s="102">
        <v>2200</v>
      </c>
      <c r="G21" s="208">
        <f t="shared" si="6"/>
        <v>1760</v>
      </c>
      <c r="H21" s="71">
        <f t="shared" si="29"/>
        <v>176</v>
      </c>
      <c r="I21" s="71">
        <f t="shared" si="7"/>
        <v>176</v>
      </c>
      <c r="J21" s="71">
        <f t="shared" si="8"/>
        <v>176</v>
      </c>
      <c r="K21" s="71">
        <f t="shared" si="9"/>
        <v>176</v>
      </c>
      <c r="L21" s="71">
        <f t="shared" si="10"/>
        <v>176</v>
      </c>
      <c r="M21" s="71">
        <f t="shared" si="11"/>
        <v>176</v>
      </c>
      <c r="N21" s="71">
        <f t="shared" si="12"/>
        <v>176</v>
      </c>
      <c r="O21" s="130">
        <f t="shared" si="13"/>
        <v>14.666666666666666</v>
      </c>
      <c r="P21" s="130">
        <f t="shared" si="14"/>
        <v>14.666666666666666</v>
      </c>
      <c r="Q21" s="130">
        <f t="shared" si="15"/>
        <v>14.666666666666666</v>
      </c>
      <c r="R21" s="130">
        <f t="shared" si="16"/>
        <v>14.666666666666666</v>
      </c>
      <c r="S21" s="130">
        <f t="shared" si="17"/>
        <v>14.666666666666666</v>
      </c>
      <c r="T21" s="130">
        <f t="shared" si="18"/>
        <v>14.666666666666666</v>
      </c>
      <c r="U21" s="130">
        <f t="shared" si="19"/>
        <v>14.666666666666666</v>
      </c>
      <c r="V21" s="130">
        <f t="shared" si="20"/>
        <v>14.666666666666666</v>
      </c>
      <c r="W21" s="130">
        <f t="shared" si="21"/>
        <v>14.666666666666666</v>
      </c>
      <c r="X21" s="130">
        <f t="shared" si="22"/>
        <v>14.666666666666666</v>
      </c>
      <c r="Y21" s="130">
        <f t="shared" si="23"/>
        <v>14.666666666666666</v>
      </c>
      <c r="Z21" s="130">
        <f t="shared" si="24"/>
        <v>14.666666666666666</v>
      </c>
      <c r="AA21" s="116">
        <f t="shared" si="1"/>
        <v>175.99999999999997</v>
      </c>
      <c r="AB21" s="100">
        <f t="shared" si="31"/>
        <v>14.666666666666666</v>
      </c>
      <c r="AC21" s="100">
        <f t="shared" si="31"/>
        <v>14.666666666666666</v>
      </c>
      <c r="AD21" s="100">
        <f t="shared" si="31"/>
        <v>14.666666666666666</v>
      </c>
      <c r="AE21" s="100">
        <f t="shared" si="31"/>
        <v>14.666666666666666</v>
      </c>
      <c r="AF21" s="100">
        <f t="shared" si="31"/>
        <v>14.666666666666666</v>
      </c>
      <c r="AG21" s="100">
        <f t="shared" si="31"/>
        <v>14.666666666666666</v>
      </c>
      <c r="AH21" s="100">
        <f t="shared" si="31"/>
        <v>14.666666666666666</v>
      </c>
      <c r="AI21" s="100">
        <f t="shared" si="31"/>
        <v>14.666666666666666</v>
      </c>
      <c r="AJ21" s="100">
        <f t="shared" si="31"/>
        <v>14.666666666666666</v>
      </c>
      <c r="AK21" s="100">
        <f t="shared" si="31"/>
        <v>14.666666666666666</v>
      </c>
      <c r="AL21" s="100">
        <f t="shared" si="31"/>
        <v>14.666666666666666</v>
      </c>
      <c r="AM21" s="100">
        <f t="shared" si="31"/>
        <v>14.666666666666666</v>
      </c>
      <c r="AN21" s="116">
        <f t="shared" si="3"/>
        <v>175.99999999999997</v>
      </c>
      <c r="AO21" s="100">
        <f t="shared" si="32"/>
        <v>14.666666666666666</v>
      </c>
      <c r="AP21" s="100">
        <f t="shared" si="32"/>
        <v>14.666666666666666</v>
      </c>
      <c r="AQ21" s="100">
        <f t="shared" si="32"/>
        <v>14.666666666666666</v>
      </c>
      <c r="AR21" s="100">
        <f t="shared" si="32"/>
        <v>14.666666666666666</v>
      </c>
      <c r="AS21" s="100">
        <f t="shared" si="32"/>
        <v>14.666666666666666</v>
      </c>
      <c r="AT21" s="100">
        <f t="shared" si="32"/>
        <v>14.666666666666666</v>
      </c>
      <c r="AU21" s="100">
        <f t="shared" si="32"/>
        <v>14.666666666666666</v>
      </c>
      <c r="AV21" s="100">
        <f t="shared" si="32"/>
        <v>14.666666666666666</v>
      </c>
      <c r="AW21" s="100">
        <f t="shared" si="32"/>
        <v>14.666666666666666</v>
      </c>
      <c r="AX21" s="100">
        <f t="shared" si="32"/>
        <v>14.666666666666666</v>
      </c>
      <c r="AY21" s="100">
        <f t="shared" si="32"/>
        <v>14.666666666666666</v>
      </c>
      <c r="AZ21" s="100">
        <f t="shared" si="32"/>
        <v>14.666666666666666</v>
      </c>
      <c r="BA21" s="116">
        <f t="shared" si="30"/>
        <v>175.99999999999997</v>
      </c>
      <c r="BB21" s="100" t="s">
        <v>176</v>
      </c>
      <c r="BC21" s="100" t="s">
        <v>176</v>
      </c>
      <c r="BD21" s="100" t="s">
        <v>176</v>
      </c>
      <c r="BE21" s="100" t="s">
        <v>176</v>
      </c>
      <c r="BF21" s="100" t="s">
        <v>176</v>
      </c>
      <c r="BG21" s="100" t="s">
        <v>176</v>
      </c>
      <c r="BH21" s="100" t="s">
        <v>176</v>
      </c>
      <c r="BI21" s="100" t="s">
        <v>176</v>
      </c>
      <c r="BJ21" s="100" t="s">
        <v>176</v>
      </c>
      <c r="BK21" s="100" t="s">
        <v>176</v>
      </c>
      <c r="BL21" s="100" t="s">
        <v>176</v>
      </c>
      <c r="BM21" s="100" t="s">
        <v>176</v>
      </c>
      <c r="BN21" s="116">
        <f t="shared" si="27"/>
        <v>0</v>
      </c>
      <c r="BO21" s="100" t="s">
        <v>176</v>
      </c>
      <c r="BP21" s="100" t="s">
        <v>176</v>
      </c>
      <c r="BQ21" s="83">
        <f t="shared" si="5"/>
        <v>8.3333333333333332E-3</v>
      </c>
      <c r="BR21" s="100">
        <f t="shared" si="28"/>
        <v>1760</v>
      </c>
    </row>
    <row r="22" spans="1:70" ht="12.75" customHeight="1" outlineLevel="1" x14ac:dyDescent="0.2">
      <c r="A22" s="9">
        <v>349</v>
      </c>
      <c r="B22" s="10" t="s">
        <v>135</v>
      </c>
      <c r="C22" s="11" t="s">
        <v>136</v>
      </c>
      <c r="D22" s="12">
        <v>42130</v>
      </c>
      <c r="E22" s="33"/>
      <c r="F22" s="102">
        <v>2882</v>
      </c>
      <c r="G22" s="51">
        <f t="shared" si="6"/>
        <v>2305.6</v>
      </c>
      <c r="H22" s="71">
        <f t="shared" ref="H22:H23" si="33">G22*(10%/12*7)</f>
        <v>134.49333333333334</v>
      </c>
      <c r="I22" s="71">
        <f t="shared" si="7"/>
        <v>230.56</v>
      </c>
      <c r="J22" s="71">
        <f t="shared" si="8"/>
        <v>230.56</v>
      </c>
      <c r="K22" s="71">
        <f t="shared" si="9"/>
        <v>230.56</v>
      </c>
      <c r="L22" s="71">
        <f t="shared" si="10"/>
        <v>230.56</v>
      </c>
      <c r="M22" s="71">
        <f t="shared" si="11"/>
        <v>230.56</v>
      </c>
      <c r="N22" s="71">
        <f t="shared" si="12"/>
        <v>230.56</v>
      </c>
      <c r="O22" s="130">
        <f t="shared" si="13"/>
        <v>19.213333333333331</v>
      </c>
      <c r="P22" s="130">
        <f t="shared" si="14"/>
        <v>19.213333333333331</v>
      </c>
      <c r="Q22" s="130">
        <f t="shared" si="15"/>
        <v>19.213333333333331</v>
      </c>
      <c r="R22" s="130">
        <f t="shared" si="16"/>
        <v>19.213333333333331</v>
      </c>
      <c r="S22" s="130">
        <f t="shared" si="17"/>
        <v>19.213333333333331</v>
      </c>
      <c r="T22" s="130">
        <f t="shared" si="18"/>
        <v>19.213333333333331</v>
      </c>
      <c r="U22" s="130">
        <f t="shared" si="19"/>
        <v>19.213333333333331</v>
      </c>
      <c r="V22" s="130">
        <f t="shared" si="20"/>
        <v>19.213333333333331</v>
      </c>
      <c r="W22" s="130">
        <f t="shared" si="21"/>
        <v>19.213333333333331</v>
      </c>
      <c r="X22" s="130">
        <f t="shared" si="22"/>
        <v>19.213333333333331</v>
      </c>
      <c r="Y22" s="130">
        <f t="shared" si="23"/>
        <v>19.213333333333331</v>
      </c>
      <c r="Z22" s="130">
        <f t="shared" si="24"/>
        <v>19.213333333333331</v>
      </c>
      <c r="AA22" s="116">
        <f t="shared" si="1"/>
        <v>230.56000000000003</v>
      </c>
      <c r="AB22" s="100">
        <f t="shared" si="31"/>
        <v>19.213333333333331</v>
      </c>
      <c r="AC22" s="100">
        <f t="shared" si="31"/>
        <v>19.213333333333331</v>
      </c>
      <c r="AD22" s="100">
        <f t="shared" si="31"/>
        <v>19.213333333333331</v>
      </c>
      <c r="AE22" s="100">
        <f t="shared" si="31"/>
        <v>19.213333333333331</v>
      </c>
      <c r="AF22" s="100">
        <f t="shared" si="31"/>
        <v>19.213333333333331</v>
      </c>
      <c r="AG22" s="100">
        <f t="shared" si="31"/>
        <v>19.213333333333331</v>
      </c>
      <c r="AH22" s="100">
        <f t="shared" si="31"/>
        <v>19.213333333333331</v>
      </c>
      <c r="AI22" s="100">
        <f t="shared" si="31"/>
        <v>19.213333333333331</v>
      </c>
      <c r="AJ22" s="100">
        <f t="shared" si="31"/>
        <v>19.213333333333331</v>
      </c>
      <c r="AK22" s="100">
        <f t="shared" si="31"/>
        <v>19.213333333333331</v>
      </c>
      <c r="AL22" s="100">
        <f t="shared" si="31"/>
        <v>19.213333333333331</v>
      </c>
      <c r="AM22" s="100">
        <f t="shared" si="31"/>
        <v>19.213333333333331</v>
      </c>
      <c r="AN22" s="116">
        <f t="shared" si="3"/>
        <v>230.56000000000003</v>
      </c>
      <c r="AO22" s="100">
        <f t="shared" si="32"/>
        <v>19.213333333333331</v>
      </c>
      <c r="AP22" s="100">
        <f t="shared" si="32"/>
        <v>19.213333333333331</v>
      </c>
      <c r="AQ22" s="100">
        <f t="shared" si="32"/>
        <v>19.213333333333331</v>
      </c>
      <c r="AR22" s="100">
        <f t="shared" si="32"/>
        <v>19.213333333333331</v>
      </c>
      <c r="AS22" s="100">
        <f t="shared" si="32"/>
        <v>19.213333333333331</v>
      </c>
      <c r="AT22" s="100">
        <f t="shared" si="32"/>
        <v>19.213333333333331</v>
      </c>
      <c r="AU22" s="100">
        <f t="shared" si="32"/>
        <v>19.213333333333331</v>
      </c>
      <c r="AV22" s="100">
        <f t="shared" si="32"/>
        <v>19.213333333333331</v>
      </c>
      <c r="AW22" s="100">
        <f t="shared" si="32"/>
        <v>19.213333333333331</v>
      </c>
      <c r="AX22" s="100">
        <f t="shared" si="32"/>
        <v>19.213333333333331</v>
      </c>
      <c r="AY22" s="100">
        <f t="shared" si="32"/>
        <v>19.213333333333331</v>
      </c>
      <c r="AZ22" s="100">
        <f t="shared" si="32"/>
        <v>19.213333333333331</v>
      </c>
      <c r="BA22" s="116">
        <f>SUM(AO22:AZ22)</f>
        <v>230.56000000000003</v>
      </c>
      <c r="BB22" s="100">
        <f t="shared" ref="BB22:BM35" si="34">$G22*$BQ22</f>
        <v>19.213333333333331</v>
      </c>
      <c r="BC22" s="100">
        <f t="shared" si="34"/>
        <v>19.213333333333331</v>
      </c>
      <c r="BD22" s="100">
        <f t="shared" si="34"/>
        <v>19.213333333333331</v>
      </c>
      <c r="BE22" s="100">
        <f t="shared" si="34"/>
        <v>19.213333333333331</v>
      </c>
      <c r="BF22" s="100">
        <f t="shared" si="34"/>
        <v>19.213333333333331</v>
      </c>
      <c r="BG22" s="100">
        <f t="shared" si="34"/>
        <v>19.213333333333331</v>
      </c>
      <c r="BH22" s="100">
        <f t="shared" si="34"/>
        <v>19.213333333333331</v>
      </c>
      <c r="BI22" s="100">
        <f t="shared" si="34"/>
        <v>19.213333333333331</v>
      </c>
      <c r="BJ22" s="100">
        <f t="shared" si="34"/>
        <v>19.213333333333331</v>
      </c>
      <c r="BK22" s="100">
        <f t="shared" si="34"/>
        <v>19.213333333333331</v>
      </c>
      <c r="BL22" s="100">
        <f t="shared" si="34"/>
        <v>19.213333333333331</v>
      </c>
      <c r="BM22" s="100">
        <f t="shared" si="34"/>
        <v>19.213333333333331</v>
      </c>
      <c r="BN22" s="116">
        <f>SUM(BB22:BM22)</f>
        <v>230.56000000000003</v>
      </c>
      <c r="BO22" s="100">
        <f t="shared" ref="BO22:BP37" si="35">$G22*$BQ22</f>
        <v>19.213333333333331</v>
      </c>
      <c r="BP22" s="100">
        <f>$G22*$BQ22</f>
        <v>19.213333333333331</v>
      </c>
      <c r="BQ22" s="83">
        <f t="shared" si="5"/>
        <v>8.3333333333333332E-3</v>
      </c>
      <c r="BR22" s="100">
        <f>+H22+I22+J22+K22+L22+M22+N22+AA22+AN22+BA22+BN22</f>
        <v>2440.0933333333332</v>
      </c>
    </row>
    <row r="23" spans="1:70" ht="12.75" customHeight="1" outlineLevel="1" x14ac:dyDescent="0.2">
      <c r="A23" s="9">
        <v>350</v>
      </c>
      <c r="B23" s="34" t="s">
        <v>180</v>
      </c>
      <c r="C23" s="11">
        <v>3621</v>
      </c>
      <c r="D23" s="12">
        <v>42139</v>
      </c>
      <c r="E23" s="33"/>
      <c r="F23" s="102">
        <v>2264.91</v>
      </c>
      <c r="G23" s="51">
        <f t="shared" si="6"/>
        <v>1811.9279999999999</v>
      </c>
      <c r="H23" s="71">
        <f t="shared" si="33"/>
        <v>105.69579999999999</v>
      </c>
      <c r="I23" s="71">
        <f t="shared" si="7"/>
        <v>181.19280000000001</v>
      </c>
      <c r="J23" s="71">
        <f t="shared" si="8"/>
        <v>181.19280000000001</v>
      </c>
      <c r="K23" s="71">
        <f t="shared" si="9"/>
        <v>181.19280000000001</v>
      </c>
      <c r="L23" s="71">
        <f t="shared" si="10"/>
        <v>181.19280000000001</v>
      </c>
      <c r="M23" s="71">
        <f t="shared" si="11"/>
        <v>181.19280000000001</v>
      </c>
      <c r="N23" s="71">
        <f t="shared" si="12"/>
        <v>181.19280000000001</v>
      </c>
      <c r="O23" s="130">
        <f t="shared" si="13"/>
        <v>15.099399999999999</v>
      </c>
      <c r="P23" s="130">
        <f t="shared" si="14"/>
        <v>15.099399999999999</v>
      </c>
      <c r="Q23" s="130">
        <f t="shared" si="15"/>
        <v>15.099399999999999</v>
      </c>
      <c r="R23" s="130">
        <f t="shared" si="16"/>
        <v>15.099399999999999</v>
      </c>
      <c r="S23" s="130">
        <f t="shared" si="17"/>
        <v>15.099399999999999</v>
      </c>
      <c r="T23" s="130">
        <f t="shared" si="18"/>
        <v>15.099399999999999</v>
      </c>
      <c r="U23" s="130">
        <f t="shared" si="19"/>
        <v>15.099399999999999</v>
      </c>
      <c r="V23" s="130">
        <f t="shared" si="20"/>
        <v>15.099399999999999</v>
      </c>
      <c r="W23" s="130">
        <f t="shared" si="21"/>
        <v>15.099399999999999</v>
      </c>
      <c r="X23" s="130">
        <f t="shared" si="22"/>
        <v>15.099399999999999</v>
      </c>
      <c r="Y23" s="130">
        <f t="shared" si="23"/>
        <v>15.099399999999999</v>
      </c>
      <c r="Z23" s="130">
        <f t="shared" si="24"/>
        <v>15.099399999999999</v>
      </c>
      <c r="AA23" s="116">
        <f t="shared" si="1"/>
        <v>181.19280000000001</v>
      </c>
      <c r="AB23" s="100">
        <f t="shared" si="31"/>
        <v>15.099399999999999</v>
      </c>
      <c r="AC23" s="100">
        <f t="shared" si="31"/>
        <v>15.099399999999999</v>
      </c>
      <c r="AD23" s="100">
        <f t="shared" si="31"/>
        <v>15.099399999999999</v>
      </c>
      <c r="AE23" s="100">
        <f t="shared" si="31"/>
        <v>15.099399999999999</v>
      </c>
      <c r="AF23" s="100">
        <f t="shared" si="31"/>
        <v>15.099399999999999</v>
      </c>
      <c r="AG23" s="100">
        <f t="shared" si="31"/>
        <v>15.099399999999999</v>
      </c>
      <c r="AH23" s="100">
        <f t="shared" si="31"/>
        <v>15.099399999999999</v>
      </c>
      <c r="AI23" s="100">
        <f t="shared" si="31"/>
        <v>15.099399999999999</v>
      </c>
      <c r="AJ23" s="100">
        <f t="shared" si="31"/>
        <v>15.099399999999999</v>
      </c>
      <c r="AK23" s="100">
        <f t="shared" si="31"/>
        <v>15.099399999999999</v>
      </c>
      <c r="AL23" s="100">
        <f t="shared" si="31"/>
        <v>15.099399999999999</v>
      </c>
      <c r="AM23" s="100">
        <f t="shared" si="31"/>
        <v>15.099399999999999</v>
      </c>
      <c r="AN23" s="116">
        <f t="shared" si="3"/>
        <v>181.19280000000001</v>
      </c>
      <c r="AO23" s="100">
        <f t="shared" si="32"/>
        <v>15.099399999999999</v>
      </c>
      <c r="AP23" s="100">
        <f t="shared" si="32"/>
        <v>15.099399999999999</v>
      </c>
      <c r="AQ23" s="100">
        <f t="shared" si="32"/>
        <v>15.099399999999999</v>
      </c>
      <c r="AR23" s="100">
        <f t="shared" si="32"/>
        <v>15.099399999999999</v>
      </c>
      <c r="AS23" s="100">
        <f t="shared" si="32"/>
        <v>15.099399999999999</v>
      </c>
      <c r="AT23" s="100">
        <f t="shared" si="32"/>
        <v>15.099399999999999</v>
      </c>
      <c r="AU23" s="100">
        <f t="shared" si="32"/>
        <v>15.099399999999999</v>
      </c>
      <c r="AV23" s="100">
        <f t="shared" si="32"/>
        <v>15.099399999999999</v>
      </c>
      <c r="AW23" s="100">
        <f t="shared" si="32"/>
        <v>15.099399999999999</v>
      </c>
      <c r="AX23" s="100">
        <f t="shared" si="32"/>
        <v>15.099399999999999</v>
      </c>
      <c r="AY23" s="100">
        <f t="shared" si="32"/>
        <v>15.099399999999999</v>
      </c>
      <c r="AZ23" s="100">
        <f t="shared" si="32"/>
        <v>15.099399999999999</v>
      </c>
      <c r="BA23" s="116">
        <f t="shared" si="30"/>
        <v>181.19280000000001</v>
      </c>
      <c r="BB23" s="100">
        <f t="shared" si="34"/>
        <v>15.099399999999999</v>
      </c>
      <c r="BC23" s="100">
        <f t="shared" si="34"/>
        <v>15.099399999999999</v>
      </c>
      <c r="BD23" s="100">
        <f t="shared" si="34"/>
        <v>15.099399999999999</v>
      </c>
      <c r="BE23" s="100">
        <f t="shared" si="34"/>
        <v>15.099399999999999</v>
      </c>
      <c r="BF23" s="100">
        <f t="shared" si="34"/>
        <v>15.099399999999999</v>
      </c>
      <c r="BG23" s="100">
        <f t="shared" si="34"/>
        <v>15.099399999999999</v>
      </c>
      <c r="BH23" s="100">
        <f t="shared" si="34"/>
        <v>15.099399999999999</v>
      </c>
      <c r="BI23" s="100">
        <f t="shared" si="34"/>
        <v>15.099399999999999</v>
      </c>
      <c r="BJ23" s="100">
        <f t="shared" si="34"/>
        <v>15.099399999999999</v>
      </c>
      <c r="BK23" s="100">
        <f t="shared" si="34"/>
        <v>15.099399999999999</v>
      </c>
      <c r="BL23" s="100">
        <f t="shared" si="34"/>
        <v>15.099399999999999</v>
      </c>
      <c r="BM23" s="100">
        <f t="shared" si="34"/>
        <v>15.099399999999999</v>
      </c>
      <c r="BN23" s="116">
        <f t="shared" ref="BN23:BN37" si="36">SUM(BB23:BM23)</f>
        <v>181.19280000000001</v>
      </c>
      <c r="BO23" s="100">
        <f t="shared" si="35"/>
        <v>15.099399999999999</v>
      </c>
      <c r="BP23" s="100">
        <f t="shared" si="35"/>
        <v>15.099399999999999</v>
      </c>
      <c r="BQ23" s="83">
        <f t="shared" si="5"/>
        <v>8.3333333333333332E-3</v>
      </c>
      <c r="BR23" s="100">
        <f t="shared" ref="BR22:BR35" si="37">+H23+I23+J23+K23+L23+M23+N23+AA23+AN23+BA23+BN23</f>
        <v>1917.6238000000003</v>
      </c>
    </row>
    <row r="24" spans="1:70" ht="12.75" customHeight="1" outlineLevel="1" x14ac:dyDescent="0.2">
      <c r="A24" s="9">
        <v>372</v>
      </c>
      <c r="B24" s="10" t="s">
        <v>131</v>
      </c>
      <c r="C24" s="11">
        <v>93</v>
      </c>
      <c r="D24" s="12">
        <v>42440</v>
      </c>
      <c r="E24" s="131"/>
      <c r="F24" s="132">
        <v>5290</v>
      </c>
      <c r="G24" s="51">
        <f t="shared" si="6"/>
        <v>4232</v>
      </c>
      <c r="H24" s="71">
        <v>0</v>
      </c>
      <c r="I24" s="71">
        <f>G24*(10%/12*8)</f>
        <v>282.13333333333333</v>
      </c>
      <c r="J24" s="71">
        <f t="shared" si="8"/>
        <v>423.20000000000005</v>
      </c>
      <c r="K24" s="71">
        <f t="shared" si="9"/>
        <v>423.20000000000005</v>
      </c>
      <c r="L24" s="71">
        <f t="shared" si="10"/>
        <v>423.20000000000005</v>
      </c>
      <c r="M24" s="71">
        <f t="shared" si="11"/>
        <v>423.20000000000005</v>
      </c>
      <c r="N24" s="71">
        <f t="shared" si="12"/>
        <v>423.20000000000005</v>
      </c>
      <c r="O24" s="130">
        <f t="shared" si="13"/>
        <v>35.266666666666666</v>
      </c>
      <c r="P24" s="130">
        <f t="shared" si="14"/>
        <v>35.266666666666666</v>
      </c>
      <c r="Q24" s="130">
        <f t="shared" si="15"/>
        <v>35.266666666666666</v>
      </c>
      <c r="R24" s="130">
        <f t="shared" si="16"/>
        <v>35.266666666666666</v>
      </c>
      <c r="S24" s="130">
        <f t="shared" si="17"/>
        <v>35.266666666666666</v>
      </c>
      <c r="T24" s="130">
        <f t="shared" si="18"/>
        <v>35.266666666666666</v>
      </c>
      <c r="U24" s="130">
        <f t="shared" si="19"/>
        <v>35.266666666666666</v>
      </c>
      <c r="V24" s="130">
        <f t="shared" si="20"/>
        <v>35.266666666666666</v>
      </c>
      <c r="W24" s="130">
        <f t="shared" si="21"/>
        <v>35.266666666666666</v>
      </c>
      <c r="X24" s="130">
        <f t="shared" si="22"/>
        <v>35.266666666666666</v>
      </c>
      <c r="Y24" s="130">
        <f t="shared" si="23"/>
        <v>35.266666666666666</v>
      </c>
      <c r="Z24" s="130">
        <f t="shared" si="24"/>
        <v>35.266666666666666</v>
      </c>
      <c r="AA24" s="116">
        <f t="shared" si="1"/>
        <v>423.19999999999987</v>
      </c>
      <c r="AB24" s="100">
        <f t="shared" ref="AB24:AM35" si="38">$G24*$BQ24</f>
        <v>35.266666666666666</v>
      </c>
      <c r="AC24" s="100">
        <f t="shared" si="38"/>
        <v>35.266666666666666</v>
      </c>
      <c r="AD24" s="100">
        <f t="shared" si="38"/>
        <v>35.266666666666666</v>
      </c>
      <c r="AE24" s="100">
        <f t="shared" si="38"/>
        <v>35.266666666666666</v>
      </c>
      <c r="AF24" s="100">
        <f t="shared" si="38"/>
        <v>35.266666666666666</v>
      </c>
      <c r="AG24" s="100">
        <f t="shared" si="38"/>
        <v>35.266666666666666</v>
      </c>
      <c r="AH24" s="100">
        <f t="shared" si="38"/>
        <v>35.266666666666666</v>
      </c>
      <c r="AI24" s="100">
        <f t="shared" si="38"/>
        <v>35.266666666666666</v>
      </c>
      <c r="AJ24" s="100">
        <f t="shared" si="38"/>
        <v>35.266666666666666</v>
      </c>
      <c r="AK24" s="100">
        <f t="shared" si="38"/>
        <v>35.266666666666666</v>
      </c>
      <c r="AL24" s="100">
        <f t="shared" si="38"/>
        <v>35.266666666666666</v>
      </c>
      <c r="AM24" s="100">
        <f t="shared" si="38"/>
        <v>35.266666666666666</v>
      </c>
      <c r="AN24" s="116">
        <f t="shared" si="3"/>
        <v>423.19999999999987</v>
      </c>
      <c r="AO24" s="100">
        <f t="shared" ref="AO24:AZ35" si="39">$G24*$BQ24</f>
        <v>35.266666666666666</v>
      </c>
      <c r="AP24" s="100">
        <f t="shared" si="39"/>
        <v>35.266666666666666</v>
      </c>
      <c r="AQ24" s="100">
        <f t="shared" si="39"/>
        <v>35.266666666666666</v>
      </c>
      <c r="AR24" s="100">
        <f t="shared" si="39"/>
        <v>35.266666666666666</v>
      </c>
      <c r="AS24" s="100">
        <f t="shared" si="39"/>
        <v>35.266666666666666</v>
      </c>
      <c r="AT24" s="100">
        <f t="shared" si="39"/>
        <v>35.266666666666666</v>
      </c>
      <c r="AU24" s="100">
        <f t="shared" si="39"/>
        <v>35.266666666666666</v>
      </c>
      <c r="AV24" s="100">
        <f t="shared" si="39"/>
        <v>35.266666666666666</v>
      </c>
      <c r="AW24" s="100">
        <f t="shared" si="39"/>
        <v>35.266666666666666</v>
      </c>
      <c r="AX24" s="100">
        <f t="shared" si="39"/>
        <v>35.266666666666666</v>
      </c>
      <c r="AY24" s="100">
        <f t="shared" si="39"/>
        <v>35.266666666666666</v>
      </c>
      <c r="AZ24" s="100">
        <f t="shared" si="39"/>
        <v>35.266666666666666</v>
      </c>
      <c r="BA24" s="116">
        <f t="shared" si="30"/>
        <v>423.19999999999987</v>
      </c>
      <c r="BB24" s="100">
        <f t="shared" si="34"/>
        <v>35.266666666666666</v>
      </c>
      <c r="BC24" s="100">
        <f t="shared" si="34"/>
        <v>35.266666666666666</v>
      </c>
      <c r="BD24" s="100">
        <f t="shared" si="34"/>
        <v>35.266666666666666</v>
      </c>
      <c r="BE24" s="100">
        <f t="shared" si="34"/>
        <v>35.266666666666666</v>
      </c>
      <c r="BF24" s="100">
        <f t="shared" si="34"/>
        <v>35.266666666666666</v>
      </c>
      <c r="BG24" s="100">
        <f t="shared" si="34"/>
        <v>35.266666666666666</v>
      </c>
      <c r="BH24" s="100">
        <f t="shared" si="34"/>
        <v>35.266666666666666</v>
      </c>
      <c r="BI24" s="100">
        <f t="shared" si="34"/>
        <v>35.266666666666666</v>
      </c>
      <c r="BJ24" s="100">
        <f t="shared" si="34"/>
        <v>35.266666666666666</v>
      </c>
      <c r="BK24" s="100">
        <f t="shared" si="34"/>
        <v>35.266666666666666</v>
      </c>
      <c r="BL24" s="100">
        <f t="shared" si="34"/>
        <v>35.266666666666666</v>
      </c>
      <c r="BM24" s="100">
        <f t="shared" si="34"/>
        <v>35.266666666666666</v>
      </c>
      <c r="BN24" s="116">
        <f t="shared" si="36"/>
        <v>423.19999999999987</v>
      </c>
      <c r="BO24" s="100">
        <f t="shared" si="35"/>
        <v>35.266666666666666</v>
      </c>
      <c r="BP24" s="100">
        <f t="shared" si="35"/>
        <v>35.266666666666666</v>
      </c>
      <c r="BQ24" s="83">
        <f t="shared" si="5"/>
        <v>8.3333333333333332E-3</v>
      </c>
      <c r="BR24" s="100">
        <f>+H24+I24+J24+K24+L24+M24+N24+AA24+AN24+BA24+BN24</f>
        <v>4090.9333333333325</v>
      </c>
    </row>
    <row r="25" spans="1:70" ht="12.75" customHeight="1" outlineLevel="1" x14ac:dyDescent="0.2">
      <c r="A25" s="9">
        <v>374</v>
      </c>
      <c r="B25" s="10" t="s">
        <v>140</v>
      </c>
      <c r="C25" s="11">
        <v>1378</v>
      </c>
      <c r="D25" s="12">
        <v>42538</v>
      </c>
      <c r="E25" s="7"/>
      <c r="F25" s="102">
        <v>2175.5</v>
      </c>
      <c r="G25" s="51">
        <f t="shared" si="6"/>
        <v>1740.4</v>
      </c>
      <c r="H25" s="71">
        <v>0</v>
      </c>
      <c r="I25" s="71">
        <v>90.22</v>
      </c>
      <c r="J25" s="71">
        <f t="shared" si="8"/>
        <v>174.04000000000002</v>
      </c>
      <c r="K25" s="71">
        <f t="shared" si="9"/>
        <v>174.04000000000002</v>
      </c>
      <c r="L25" s="71">
        <f t="shared" si="10"/>
        <v>174.04000000000002</v>
      </c>
      <c r="M25" s="71">
        <f t="shared" si="11"/>
        <v>174.04000000000002</v>
      </c>
      <c r="N25" s="71">
        <f t="shared" si="12"/>
        <v>174.04000000000002</v>
      </c>
      <c r="O25" s="130">
        <f t="shared" si="13"/>
        <v>14.503333333333334</v>
      </c>
      <c r="P25" s="130">
        <f t="shared" si="14"/>
        <v>14.503333333333334</v>
      </c>
      <c r="Q25" s="130">
        <f t="shared" si="15"/>
        <v>14.503333333333334</v>
      </c>
      <c r="R25" s="130">
        <f t="shared" si="16"/>
        <v>14.503333333333334</v>
      </c>
      <c r="S25" s="130">
        <f t="shared" si="17"/>
        <v>14.503333333333334</v>
      </c>
      <c r="T25" s="130">
        <f t="shared" si="18"/>
        <v>14.503333333333334</v>
      </c>
      <c r="U25" s="130">
        <f t="shared" si="19"/>
        <v>14.503333333333334</v>
      </c>
      <c r="V25" s="130">
        <f t="shared" si="20"/>
        <v>14.503333333333334</v>
      </c>
      <c r="W25" s="130">
        <f t="shared" si="21"/>
        <v>14.503333333333334</v>
      </c>
      <c r="X25" s="130">
        <f t="shared" si="22"/>
        <v>14.503333333333334</v>
      </c>
      <c r="Y25" s="130">
        <f t="shared" si="23"/>
        <v>14.503333333333334</v>
      </c>
      <c r="Z25" s="130">
        <f t="shared" si="24"/>
        <v>14.503333333333334</v>
      </c>
      <c r="AA25" s="116">
        <f t="shared" si="1"/>
        <v>174.04</v>
      </c>
      <c r="AB25" s="100">
        <f t="shared" si="38"/>
        <v>14.503333333333334</v>
      </c>
      <c r="AC25" s="100">
        <f t="shared" si="38"/>
        <v>14.503333333333334</v>
      </c>
      <c r="AD25" s="100">
        <f t="shared" si="38"/>
        <v>14.503333333333334</v>
      </c>
      <c r="AE25" s="100">
        <f t="shared" si="38"/>
        <v>14.503333333333334</v>
      </c>
      <c r="AF25" s="100">
        <f t="shared" si="38"/>
        <v>14.503333333333334</v>
      </c>
      <c r="AG25" s="100">
        <f t="shared" si="38"/>
        <v>14.503333333333334</v>
      </c>
      <c r="AH25" s="100">
        <f t="shared" si="38"/>
        <v>14.503333333333334</v>
      </c>
      <c r="AI25" s="100">
        <f t="shared" si="38"/>
        <v>14.503333333333334</v>
      </c>
      <c r="AJ25" s="100">
        <f t="shared" si="38"/>
        <v>14.503333333333334</v>
      </c>
      <c r="AK25" s="100">
        <f t="shared" si="38"/>
        <v>14.503333333333334</v>
      </c>
      <c r="AL25" s="100">
        <f t="shared" si="38"/>
        <v>14.503333333333334</v>
      </c>
      <c r="AM25" s="100">
        <f t="shared" si="38"/>
        <v>14.503333333333334</v>
      </c>
      <c r="AN25" s="116">
        <f t="shared" si="3"/>
        <v>174.04</v>
      </c>
      <c r="AO25" s="100">
        <f t="shared" si="39"/>
        <v>14.503333333333334</v>
      </c>
      <c r="AP25" s="100">
        <f t="shared" si="39"/>
        <v>14.503333333333334</v>
      </c>
      <c r="AQ25" s="100">
        <f t="shared" si="39"/>
        <v>14.503333333333334</v>
      </c>
      <c r="AR25" s="100">
        <f t="shared" si="39"/>
        <v>14.503333333333334</v>
      </c>
      <c r="AS25" s="100">
        <f t="shared" si="39"/>
        <v>14.503333333333334</v>
      </c>
      <c r="AT25" s="100">
        <f t="shared" si="39"/>
        <v>14.503333333333334</v>
      </c>
      <c r="AU25" s="100">
        <f t="shared" si="39"/>
        <v>14.503333333333334</v>
      </c>
      <c r="AV25" s="100">
        <f t="shared" si="39"/>
        <v>14.503333333333334</v>
      </c>
      <c r="AW25" s="100">
        <f t="shared" si="39"/>
        <v>14.503333333333334</v>
      </c>
      <c r="AX25" s="100">
        <f t="shared" si="39"/>
        <v>14.503333333333334</v>
      </c>
      <c r="AY25" s="100">
        <f t="shared" si="39"/>
        <v>14.503333333333334</v>
      </c>
      <c r="AZ25" s="100">
        <f t="shared" si="39"/>
        <v>14.503333333333334</v>
      </c>
      <c r="BA25" s="116">
        <f t="shared" si="30"/>
        <v>174.04</v>
      </c>
      <c r="BB25" s="100">
        <f t="shared" si="34"/>
        <v>14.503333333333334</v>
      </c>
      <c r="BC25" s="100">
        <f t="shared" si="34"/>
        <v>14.503333333333334</v>
      </c>
      <c r="BD25" s="100">
        <f t="shared" si="34"/>
        <v>14.503333333333334</v>
      </c>
      <c r="BE25" s="100">
        <f t="shared" si="34"/>
        <v>14.503333333333334</v>
      </c>
      <c r="BF25" s="100">
        <f t="shared" si="34"/>
        <v>14.503333333333334</v>
      </c>
      <c r="BG25" s="100">
        <f t="shared" si="34"/>
        <v>14.503333333333334</v>
      </c>
      <c r="BH25" s="100">
        <f t="shared" si="34"/>
        <v>14.503333333333334</v>
      </c>
      <c r="BI25" s="100">
        <f t="shared" si="34"/>
        <v>14.503333333333334</v>
      </c>
      <c r="BJ25" s="100">
        <f t="shared" si="34"/>
        <v>14.503333333333334</v>
      </c>
      <c r="BK25" s="100">
        <f t="shared" si="34"/>
        <v>14.503333333333334</v>
      </c>
      <c r="BL25" s="100">
        <f t="shared" si="34"/>
        <v>14.503333333333334</v>
      </c>
      <c r="BM25" s="100">
        <f t="shared" si="34"/>
        <v>14.503333333333334</v>
      </c>
      <c r="BN25" s="116">
        <f t="shared" si="36"/>
        <v>174.04</v>
      </c>
      <c r="BO25" s="100">
        <f t="shared" si="35"/>
        <v>14.503333333333334</v>
      </c>
      <c r="BP25" s="100">
        <f t="shared" si="35"/>
        <v>14.503333333333334</v>
      </c>
      <c r="BQ25" s="83">
        <f t="shared" si="5"/>
        <v>8.3333333333333332E-3</v>
      </c>
      <c r="BR25" s="100">
        <f t="shared" si="37"/>
        <v>1656.58</v>
      </c>
    </row>
    <row r="26" spans="1:70" ht="12.75" customHeight="1" outlineLevel="1" x14ac:dyDescent="0.2">
      <c r="A26" s="9">
        <f>'REAVALIAÇÃO GERAL'!A277</f>
        <v>376</v>
      </c>
      <c r="B26" s="10" t="str">
        <f>'REAVALIAÇÃO GERAL'!B277</f>
        <v>RELOGIO DE PONTO</v>
      </c>
      <c r="C26" s="11">
        <f>'REAVALIAÇÃO GERAL'!C277</f>
        <v>938</v>
      </c>
      <c r="D26" s="12">
        <f>'REAVALIAÇÃO GERAL'!D277</f>
        <v>42742</v>
      </c>
      <c r="E26" s="7">
        <f>'REAVALIAÇÃO GERAL'!E277</f>
        <v>0</v>
      </c>
      <c r="F26" s="102">
        <f>'REAVALIAÇÃO GERAL'!F277</f>
        <v>2060</v>
      </c>
      <c r="G26" s="51">
        <f t="shared" si="6"/>
        <v>1648</v>
      </c>
      <c r="H26" s="71">
        <v>0</v>
      </c>
      <c r="I26" s="71">
        <v>0</v>
      </c>
      <c r="J26" s="71">
        <f>G26*(10%/12*11)</f>
        <v>151.06666666666666</v>
      </c>
      <c r="K26" s="71">
        <f t="shared" si="9"/>
        <v>164.8</v>
      </c>
      <c r="L26" s="71">
        <f t="shared" si="10"/>
        <v>164.8</v>
      </c>
      <c r="M26" s="71">
        <f t="shared" si="11"/>
        <v>164.8</v>
      </c>
      <c r="N26" s="71">
        <f t="shared" si="12"/>
        <v>164.8</v>
      </c>
      <c r="O26" s="130">
        <f t="shared" si="13"/>
        <v>13.733333333333333</v>
      </c>
      <c r="P26" s="130">
        <f t="shared" si="14"/>
        <v>13.733333333333333</v>
      </c>
      <c r="Q26" s="130">
        <f t="shared" si="15"/>
        <v>13.733333333333333</v>
      </c>
      <c r="R26" s="130">
        <f t="shared" si="16"/>
        <v>13.733333333333333</v>
      </c>
      <c r="S26" s="130">
        <f t="shared" si="17"/>
        <v>13.733333333333333</v>
      </c>
      <c r="T26" s="130">
        <f t="shared" si="18"/>
        <v>13.733333333333333</v>
      </c>
      <c r="U26" s="130">
        <f t="shared" si="19"/>
        <v>13.733333333333333</v>
      </c>
      <c r="V26" s="130">
        <f t="shared" si="20"/>
        <v>13.733333333333333</v>
      </c>
      <c r="W26" s="130">
        <f t="shared" si="21"/>
        <v>13.733333333333333</v>
      </c>
      <c r="X26" s="130">
        <f t="shared" si="22"/>
        <v>13.733333333333333</v>
      </c>
      <c r="Y26" s="130">
        <f t="shared" si="23"/>
        <v>13.733333333333333</v>
      </c>
      <c r="Z26" s="130">
        <f t="shared" si="24"/>
        <v>13.733333333333333</v>
      </c>
      <c r="AA26" s="116">
        <f t="shared" si="1"/>
        <v>164.79999999999995</v>
      </c>
      <c r="AB26" s="100">
        <f t="shared" si="38"/>
        <v>13.733333333333333</v>
      </c>
      <c r="AC26" s="100">
        <f t="shared" si="38"/>
        <v>13.733333333333333</v>
      </c>
      <c r="AD26" s="100">
        <f t="shared" si="38"/>
        <v>13.733333333333333</v>
      </c>
      <c r="AE26" s="100">
        <f t="shared" si="38"/>
        <v>13.733333333333333</v>
      </c>
      <c r="AF26" s="100">
        <f t="shared" si="38"/>
        <v>13.733333333333333</v>
      </c>
      <c r="AG26" s="100">
        <f t="shared" si="38"/>
        <v>13.733333333333333</v>
      </c>
      <c r="AH26" s="100">
        <f t="shared" si="38"/>
        <v>13.733333333333333</v>
      </c>
      <c r="AI26" s="100">
        <f t="shared" si="38"/>
        <v>13.733333333333333</v>
      </c>
      <c r="AJ26" s="100">
        <f t="shared" si="38"/>
        <v>13.733333333333333</v>
      </c>
      <c r="AK26" s="100">
        <f t="shared" si="38"/>
        <v>13.733333333333333</v>
      </c>
      <c r="AL26" s="100">
        <f t="shared" si="38"/>
        <v>13.733333333333333</v>
      </c>
      <c r="AM26" s="100">
        <f t="shared" si="38"/>
        <v>13.733333333333333</v>
      </c>
      <c r="AN26" s="116">
        <f t="shared" si="3"/>
        <v>164.79999999999995</v>
      </c>
      <c r="AO26" s="100">
        <f t="shared" si="39"/>
        <v>13.733333333333333</v>
      </c>
      <c r="AP26" s="100">
        <f t="shared" si="39"/>
        <v>13.733333333333333</v>
      </c>
      <c r="AQ26" s="100">
        <f t="shared" si="39"/>
        <v>13.733333333333333</v>
      </c>
      <c r="AR26" s="100">
        <f t="shared" si="39"/>
        <v>13.733333333333333</v>
      </c>
      <c r="AS26" s="100">
        <f t="shared" si="39"/>
        <v>13.733333333333333</v>
      </c>
      <c r="AT26" s="100">
        <f t="shared" si="39"/>
        <v>13.733333333333333</v>
      </c>
      <c r="AU26" s="100">
        <f t="shared" si="39"/>
        <v>13.733333333333333</v>
      </c>
      <c r="AV26" s="100">
        <f t="shared" si="39"/>
        <v>13.733333333333333</v>
      </c>
      <c r="AW26" s="100">
        <f t="shared" si="39"/>
        <v>13.733333333333333</v>
      </c>
      <c r="AX26" s="100">
        <f t="shared" si="39"/>
        <v>13.733333333333333</v>
      </c>
      <c r="AY26" s="100">
        <f t="shared" si="39"/>
        <v>13.733333333333333</v>
      </c>
      <c r="AZ26" s="100">
        <f t="shared" si="39"/>
        <v>13.733333333333333</v>
      </c>
      <c r="BA26" s="116">
        <f t="shared" si="30"/>
        <v>164.79999999999995</v>
      </c>
      <c r="BB26" s="100">
        <f t="shared" si="34"/>
        <v>13.733333333333333</v>
      </c>
      <c r="BC26" s="100">
        <f t="shared" si="34"/>
        <v>13.733333333333333</v>
      </c>
      <c r="BD26" s="100">
        <f t="shared" si="34"/>
        <v>13.733333333333333</v>
      </c>
      <c r="BE26" s="100">
        <f t="shared" si="34"/>
        <v>13.733333333333333</v>
      </c>
      <c r="BF26" s="100">
        <f t="shared" si="34"/>
        <v>13.733333333333333</v>
      </c>
      <c r="BG26" s="100">
        <f t="shared" si="34"/>
        <v>13.733333333333333</v>
      </c>
      <c r="BH26" s="100">
        <f t="shared" si="34"/>
        <v>13.733333333333333</v>
      </c>
      <c r="BI26" s="100">
        <f t="shared" si="34"/>
        <v>13.733333333333333</v>
      </c>
      <c r="BJ26" s="100">
        <f t="shared" si="34"/>
        <v>13.733333333333333</v>
      </c>
      <c r="BK26" s="100">
        <f t="shared" si="34"/>
        <v>13.733333333333333</v>
      </c>
      <c r="BL26" s="100">
        <f t="shared" si="34"/>
        <v>13.733333333333333</v>
      </c>
      <c r="BM26" s="100">
        <f t="shared" si="34"/>
        <v>13.733333333333333</v>
      </c>
      <c r="BN26" s="116">
        <f t="shared" si="36"/>
        <v>164.79999999999995</v>
      </c>
      <c r="BO26" s="100">
        <f t="shared" si="35"/>
        <v>13.733333333333333</v>
      </c>
      <c r="BP26" s="100">
        <f>$G26*$BQ26</f>
        <v>13.733333333333333</v>
      </c>
      <c r="BQ26" s="83">
        <f t="shared" si="5"/>
        <v>8.3333333333333332E-3</v>
      </c>
      <c r="BR26" s="100">
        <f t="shared" si="37"/>
        <v>1469.4666666666665</v>
      </c>
    </row>
    <row r="27" spans="1:70" ht="12.75" customHeight="1" outlineLevel="1" x14ac:dyDescent="0.2">
      <c r="A27" s="9">
        <f>'REAVALIAÇÃO GERAL'!A294</f>
        <v>394</v>
      </c>
      <c r="B27" s="10" t="str">
        <f>'REAVALIAÇÃO GERAL'!B294</f>
        <v>AR CONDICIONADO</v>
      </c>
      <c r="C27" s="11" t="str">
        <f>'REAVALIAÇÃO GERAL'!C294</f>
        <v>528/300</v>
      </c>
      <c r="D27" s="12">
        <f>'REAVALIAÇÃO GERAL'!D294</f>
        <v>42950</v>
      </c>
      <c r="E27" s="7">
        <f>'REAVALIAÇÃO GERAL'!E294</f>
        <v>0</v>
      </c>
      <c r="F27" s="102">
        <f>'REAVALIAÇÃO GERAL'!F294</f>
        <v>2490</v>
      </c>
      <c r="G27" s="51">
        <f t="shared" si="6"/>
        <v>1992</v>
      </c>
      <c r="H27" s="71">
        <v>0</v>
      </c>
      <c r="I27" s="71">
        <v>0</v>
      </c>
      <c r="J27" s="71">
        <f>G27*(10%/12*4)</f>
        <v>66.400000000000006</v>
      </c>
      <c r="K27" s="71">
        <f t="shared" si="9"/>
        <v>199.20000000000002</v>
      </c>
      <c r="L27" s="71">
        <f t="shared" si="10"/>
        <v>199.20000000000002</v>
      </c>
      <c r="M27" s="71">
        <f t="shared" si="11"/>
        <v>199.20000000000002</v>
      </c>
      <c r="N27" s="71">
        <f t="shared" si="12"/>
        <v>199.20000000000002</v>
      </c>
      <c r="O27" s="130">
        <f t="shared" si="13"/>
        <v>16.600000000000001</v>
      </c>
      <c r="P27" s="130">
        <f t="shared" si="14"/>
        <v>16.600000000000001</v>
      </c>
      <c r="Q27" s="130">
        <f t="shared" si="15"/>
        <v>16.600000000000001</v>
      </c>
      <c r="R27" s="130">
        <f t="shared" si="16"/>
        <v>16.600000000000001</v>
      </c>
      <c r="S27" s="130">
        <f t="shared" si="17"/>
        <v>16.600000000000001</v>
      </c>
      <c r="T27" s="130">
        <f t="shared" si="18"/>
        <v>16.600000000000001</v>
      </c>
      <c r="U27" s="130">
        <f t="shared" si="19"/>
        <v>16.600000000000001</v>
      </c>
      <c r="V27" s="130">
        <f t="shared" si="20"/>
        <v>16.600000000000001</v>
      </c>
      <c r="W27" s="130">
        <f t="shared" si="21"/>
        <v>16.600000000000001</v>
      </c>
      <c r="X27" s="130">
        <f t="shared" si="22"/>
        <v>16.600000000000001</v>
      </c>
      <c r="Y27" s="130">
        <f t="shared" si="23"/>
        <v>16.600000000000001</v>
      </c>
      <c r="Z27" s="130">
        <f t="shared" si="24"/>
        <v>16.600000000000001</v>
      </c>
      <c r="AA27" s="116">
        <f t="shared" si="1"/>
        <v>199.19999999999996</v>
      </c>
      <c r="AB27" s="100">
        <f t="shared" si="38"/>
        <v>16.600000000000001</v>
      </c>
      <c r="AC27" s="100">
        <f t="shared" si="38"/>
        <v>16.600000000000001</v>
      </c>
      <c r="AD27" s="100">
        <f t="shared" si="38"/>
        <v>16.600000000000001</v>
      </c>
      <c r="AE27" s="100">
        <f t="shared" si="38"/>
        <v>16.600000000000001</v>
      </c>
      <c r="AF27" s="100">
        <f t="shared" si="38"/>
        <v>16.600000000000001</v>
      </c>
      <c r="AG27" s="100">
        <f t="shared" si="38"/>
        <v>16.600000000000001</v>
      </c>
      <c r="AH27" s="100">
        <f t="shared" si="38"/>
        <v>16.600000000000001</v>
      </c>
      <c r="AI27" s="100">
        <f t="shared" si="38"/>
        <v>16.600000000000001</v>
      </c>
      <c r="AJ27" s="100">
        <f t="shared" si="38"/>
        <v>16.600000000000001</v>
      </c>
      <c r="AK27" s="100">
        <f t="shared" si="38"/>
        <v>16.600000000000001</v>
      </c>
      <c r="AL27" s="100">
        <f t="shared" si="38"/>
        <v>16.600000000000001</v>
      </c>
      <c r="AM27" s="100">
        <f t="shared" si="38"/>
        <v>16.600000000000001</v>
      </c>
      <c r="AN27" s="116">
        <f t="shared" si="3"/>
        <v>199.19999999999996</v>
      </c>
      <c r="AO27" s="100">
        <f t="shared" si="39"/>
        <v>16.600000000000001</v>
      </c>
      <c r="AP27" s="100">
        <f t="shared" si="39"/>
        <v>16.600000000000001</v>
      </c>
      <c r="AQ27" s="100">
        <f t="shared" si="39"/>
        <v>16.600000000000001</v>
      </c>
      <c r="AR27" s="100">
        <f t="shared" si="39"/>
        <v>16.600000000000001</v>
      </c>
      <c r="AS27" s="100">
        <f t="shared" si="39"/>
        <v>16.600000000000001</v>
      </c>
      <c r="AT27" s="100">
        <f t="shared" si="39"/>
        <v>16.600000000000001</v>
      </c>
      <c r="AU27" s="100">
        <f t="shared" si="39"/>
        <v>16.600000000000001</v>
      </c>
      <c r="AV27" s="100">
        <f t="shared" si="39"/>
        <v>16.600000000000001</v>
      </c>
      <c r="AW27" s="100">
        <f t="shared" si="39"/>
        <v>16.600000000000001</v>
      </c>
      <c r="AX27" s="100">
        <f t="shared" si="39"/>
        <v>16.600000000000001</v>
      </c>
      <c r="AY27" s="100">
        <f t="shared" si="39"/>
        <v>16.600000000000001</v>
      </c>
      <c r="AZ27" s="100">
        <f t="shared" si="39"/>
        <v>16.600000000000001</v>
      </c>
      <c r="BA27" s="116">
        <f t="shared" si="30"/>
        <v>199.19999999999996</v>
      </c>
      <c r="BB27" s="100">
        <f t="shared" si="34"/>
        <v>16.600000000000001</v>
      </c>
      <c r="BC27" s="100">
        <f t="shared" si="34"/>
        <v>16.600000000000001</v>
      </c>
      <c r="BD27" s="100">
        <f t="shared" si="34"/>
        <v>16.600000000000001</v>
      </c>
      <c r="BE27" s="100">
        <f t="shared" si="34"/>
        <v>16.600000000000001</v>
      </c>
      <c r="BF27" s="100">
        <f t="shared" si="34"/>
        <v>16.600000000000001</v>
      </c>
      <c r="BG27" s="100">
        <f t="shared" si="34"/>
        <v>16.600000000000001</v>
      </c>
      <c r="BH27" s="100">
        <f t="shared" si="34"/>
        <v>16.600000000000001</v>
      </c>
      <c r="BI27" s="100">
        <f t="shared" si="34"/>
        <v>16.600000000000001</v>
      </c>
      <c r="BJ27" s="100">
        <f t="shared" si="34"/>
        <v>16.600000000000001</v>
      </c>
      <c r="BK27" s="100">
        <f t="shared" si="34"/>
        <v>16.600000000000001</v>
      </c>
      <c r="BL27" s="100">
        <f t="shared" si="34"/>
        <v>16.600000000000001</v>
      </c>
      <c r="BM27" s="100">
        <f t="shared" si="34"/>
        <v>16.600000000000001</v>
      </c>
      <c r="BN27" s="116">
        <f t="shared" si="36"/>
        <v>199.19999999999996</v>
      </c>
      <c r="BO27" s="100">
        <f t="shared" si="35"/>
        <v>16.600000000000001</v>
      </c>
      <c r="BP27" s="100">
        <f>$G27*$BQ27</f>
        <v>16.600000000000001</v>
      </c>
      <c r="BQ27" s="83">
        <f t="shared" si="5"/>
        <v>8.3333333333333332E-3</v>
      </c>
      <c r="BR27" s="100">
        <f t="shared" si="37"/>
        <v>1660.0000000000002</v>
      </c>
    </row>
    <row r="28" spans="1:70" ht="12.75" customHeight="1" outlineLevel="1" x14ac:dyDescent="0.2">
      <c r="A28" s="9"/>
      <c r="B28" s="10" t="s">
        <v>153</v>
      </c>
      <c r="C28" s="9">
        <v>207309</v>
      </c>
      <c r="D28" s="12">
        <v>43417</v>
      </c>
      <c r="E28" s="33"/>
      <c r="F28" s="21">
        <v>513.6</v>
      </c>
      <c r="G28" s="51">
        <f t="shared" si="6"/>
        <v>410.88000000000005</v>
      </c>
      <c r="H28" s="71">
        <v>0</v>
      </c>
      <c r="I28" s="71">
        <v>0</v>
      </c>
      <c r="J28" s="71">
        <v>0</v>
      </c>
      <c r="K28" s="71">
        <f>((G28*10%)/12)*2</f>
        <v>6.8480000000000016</v>
      </c>
      <c r="L28" s="71">
        <f t="shared" si="10"/>
        <v>41.088000000000008</v>
      </c>
      <c r="M28" s="71">
        <f t="shared" si="11"/>
        <v>41.088000000000008</v>
      </c>
      <c r="N28" s="71">
        <f t="shared" si="12"/>
        <v>41.088000000000008</v>
      </c>
      <c r="O28" s="130">
        <f t="shared" si="13"/>
        <v>3.4240000000000004</v>
      </c>
      <c r="P28" s="130">
        <f t="shared" si="14"/>
        <v>3.4240000000000004</v>
      </c>
      <c r="Q28" s="130">
        <f t="shared" si="15"/>
        <v>3.4240000000000004</v>
      </c>
      <c r="R28" s="130">
        <f t="shared" si="16"/>
        <v>3.4240000000000004</v>
      </c>
      <c r="S28" s="130">
        <f t="shared" si="17"/>
        <v>3.4240000000000004</v>
      </c>
      <c r="T28" s="130">
        <f t="shared" si="18"/>
        <v>3.4240000000000004</v>
      </c>
      <c r="U28" s="130">
        <f t="shared" si="19"/>
        <v>3.4240000000000004</v>
      </c>
      <c r="V28" s="130">
        <f t="shared" si="20"/>
        <v>3.4240000000000004</v>
      </c>
      <c r="W28" s="130">
        <f t="shared" si="21"/>
        <v>3.4240000000000004</v>
      </c>
      <c r="X28" s="130">
        <f t="shared" si="22"/>
        <v>3.4240000000000004</v>
      </c>
      <c r="Y28" s="130">
        <f t="shared" si="23"/>
        <v>3.4240000000000004</v>
      </c>
      <c r="Z28" s="130">
        <f t="shared" si="24"/>
        <v>3.4240000000000004</v>
      </c>
      <c r="AA28" s="116">
        <f t="shared" si="1"/>
        <v>41.088000000000001</v>
      </c>
      <c r="AB28" s="100">
        <f t="shared" si="38"/>
        <v>3.4240000000000004</v>
      </c>
      <c r="AC28" s="100">
        <f t="shared" si="38"/>
        <v>3.4240000000000004</v>
      </c>
      <c r="AD28" s="100">
        <f t="shared" si="38"/>
        <v>3.4240000000000004</v>
      </c>
      <c r="AE28" s="100">
        <f t="shared" si="38"/>
        <v>3.4240000000000004</v>
      </c>
      <c r="AF28" s="100">
        <f t="shared" si="38"/>
        <v>3.4240000000000004</v>
      </c>
      <c r="AG28" s="100">
        <f t="shared" si="38"/>
        <v>3.4240000000000004</v>
      </c>
      <c r="AH28" s="100">
        <f t="shared" si="38"/>
        <v>3.4240000000000004</v>
      </c>
      <c r="AI28" s="100">
        <f t="shared" si="38"/>
        <v>3.4240000000000004</v>
      </c>
      <c r="AJ28" s="100">
        <f t="shared" si="38"/>
        <v>3.4240000000000004</v>
      </c>
      <c r="AK28" s="100">
        <f t="shared" si="38"/>
        <v>3.4240000000000004</v>
      </c>
      <c r="AL28" s="100">
        <f t="shared" si="38"/>
        <v>3.4240000000000004</v>
      </c>
      <c r="AM28" s="100">
        <f t="shared" si="38"/>
        <v>3.4240000000000004</v>
      </c>
      <c r="AN28" s="116">
        <f t="shared" si="3"/>
        <v>41.088000000000001</v>
      </c>
      <c r="AO28" s="100">
        <f t="shared" si="39"/>
        <v>3.4240000000000004</v>
      </c>
      <c r="AP28" s="100">
        <f t="shared" si="39"/>
        <v>3.4240000000000004</v>
      </c>
      <c r="AQ28" s="100">
        <f t="shared" si="39"/>
        <v>3.4240000000000004</v>
      </c>
      <c r="AR28" s="100">
        <f t="shared" si="39"/>
        <v>3.4240000000000004</v>
      </c>
      <c r="AS28" s="100">
        <f t="shared" si="39"/>
        <v>3.4240000000000004</v>
      </c>
      <c r="AT28" s="100">
        <f t="shared" si="39"/>
        <v>3.4240000000000004</v>
      </c>
      <c r="AU28" s="100">
        <f t="shared" si="39"/>
        <v>3.4240000000000004</v>
      </c>
      <c r="AV28" s="100">
        <f t="shared" si="39"/>
        <v>3.4240000000000004</v>
      </c>
      <c r="AW28" s="100">
        <f t="shared" si="39"/>
        <v>3.4240000000000004</v>
      </c>
      <c r="AX28" s="100">
        <f t="shared" si="39"/>
        <v>3.4240000000000004</v>
      </c>
      <c r="AY28" s="100">
        <f t="shared" si="39"/>
        <v>3.4240000000000004</v>
      </c>
      <c r="AZ28" s="100">
        <f t="shared" si="39"/>
        <v>3.4240000000000004</v>
      </c>
      <c r="BA28" s="116">
        <f t="shared" si="30"/>
        <v>41.088000000000001</v>
      </c>
      <c r="BB28" s="100">
        <f t="shared" si="34"/>
        <v>3.4240000000000004</v>
      </c>
      <c r="BC28" s="100">
        <f t="shared" si="34"/>
        <v>3.4240000000000004</v>
      </c>
      <c r="BD28" s="100">
        <f t="shared" si="34"/>
        <v>3.4240000000000004</v>
      </c>
      <c r="BE28" s="100">
        <f t="shared" si="34"/>
        <v>3.4240000000000004</v>
      </c>
      <c r="BF28" s="100">
        <f t="shared" si="34"/>
        <v>3.4240000000000004</v>
      </c>
      <c r="BG28" s="100">
        <f t="shared" si="34"/>
        <v>3.4240000000000004</v>
      </c>
      <c r="BH28" s="100">
        <f t="shared" si="34"/>
        <v>3.4240000000000004</v>
      </c>
      <c r="BI28" s="100">
        <f t="shared" si="34"/>
        <v>3.4240000000000004</v>
      </c>
      <c r="BJ28" s="100">
        <f t="shared" si="34"/>
        <v>3.4240000000000004</v>
      </c>
      <c r="BK28" s="100">
        <f t="shared" si="34"/>
        <v>3.4240000000000004</v>
      </c>
      <c r="BL28" s="100">
        <f t="shared" si="34"/>
        <v>3.4240000000000004</v>
      </c>
      <c r="BM28" s="100">
        <f t="shared" si="34"/>
        <v>3.4240000000000004</v>
      </c>
      <c r="BN28" s="116">
        <f t="shared" si="36"/>
        <v>41.088000000000001</v>
      </c>
      <c r="BO28" s="100">
        <f t="shared" si="35"/>
        <v>3.4240000000000004</v>
      </c>
      <c r="BP28" s="100">
        <f t="shared" si="35"/>
        <v>3.4240000000000004</v>
      </c>
      <c r="BQ28" s="83">
        <f t="shared" si="5"/>
        <v>8.3333333333333332E-3</v>
      </c>
      <c r="BR28" s="100">
        <f t="shared" si="37"/>
        <v>294.464</v>
      </c>
    </row>
    <row r="29" spans="1:70" ht="12.75" customHeight="1" outlineLevel="1" x14ac:dyDescent="0.2">
      <c r="A29" s="9"/>
      <c r="B29" s="10" t="s">
        <v>181</v>
      </c>
      <c r="C29" s="9">
        <v>347238</v>
      </c>
      <c r="D29" s="12">
        <v>43882</v>
      </c>
      <c r="E29" s="33">
        <v>414.04</v>
      </c>
      <c r="F29" s="21"/>
      <c r="G29" s="51">
        <f>E29*80%</f>
        <v>331.23200000000003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f t="shared" ref="M29:M34" si="40">((G29*10%)/12)*11</f>
        <v>30.362933333333334</v>
      </c>
      <c r="N29" s="71">
        <f t="shared" si="12"/>
        <v>33.123200000000004</v>
      </c>
      <c r="O29" s="130">
        <f t="shared" si="13"/>
        <v>2.7602666666666669</v>
      </c>
      <c r="P29" s="130">
        <f t="shared" si="14"/>
        <v>2.7602666666666669</v>
      </c>
      <c r="Q29" s="130">
        <f t="shared" si="15"/>
        <v>2.7602666666666669</v>
      </c>
      <c r="R29" s="130">
        <f t="shared" si="16"/>
        <v>2.7602666666666669</v>
      </c>
      <c r="S29" s="130">
        <f t="shared" si="17"/>
        <v>2.7602666666666669</v>
      </c>
      <c r="T29" s="130">
        <f t="shared" si="18"/>
        <v>2.7602666666666669</v>
      </c>
      <c r="U29" s="130">
        <f t="shared" si="19"/>
        <v>2.7602666666666669</v>
      </c>
      <c r="V29" s="130">
        <f t="shared" si="20"/>
        <v>2.7602666666666669</v>
      </c>
      <c r="W29" s="130">
        <f t="shared" si="21"/>
        <v>2.7602666666666669</v>
      </c>
      <c r="X29" s="130">
        <f t="shared" si="22"/>
        <v>2.7602666666666669</v>
      </c>
      <c r="Y29" s="130">
        <f t="shared" si="23"/>
        <v>2.7602666666666669</v>
      </c>
      <c r="Z29" s="130">
        <f t="shared" si="24"/>
        <v>2.7602666666666669</v>
      </c>
      <c r="AA29" s="116">
        <f t="shared" si="1"/>
        <v>33.123200000000004</v>
      </c>
      <c r="AB29" s="100">
        <f t="shared" si="38"/>
        <v>2.7602666666666669</v>
      </c>
      <c r="AC29" s="100">
        <f t="shared" si="38"/>
        <v>2.7602666666666669</v>
      </c>
      <c r="AD29" s="100">
        <f t="shared" si="38"/>
        <v>2.7602666666666669</v>
      </c>
      <c r="AE29" s="100">
        <f t="shared" si="38"/>
        <v>2.7602666666666669</v>
      </c>
      <c r="AF29" s="100">
        <f t="shared" si="38"/>
        <v>2.7602666666666669</v>
      </c>
      <c r="AG29" s="100">
        <f t="shared" si="38"/>
        <v>2.7602666666666669</v>
      </c>
      <c r="AH29" s="100">
        <f t="shared" si="38"/>
        <v>2.7602666666666669</v>
      </c>
      <c r="AI29" s="100">
        <f t="shared" si="38"/>
        <v>2.7602666666666669</v>
      </c>
      <c r="AJ29" s="100">
        <f t="shared" si="38"/>
        <v>2.7602666666666669</v>
      </c>
      <c r="AK29" s="100">
        <f t="shared" si="38"/>
        <v>2.7602666666666669</v>
      </c>
      <c r="AL29" s="100">
        <f t="shared" si="38"/>
        <v>2.7602666666666669</v>
      </c>
      <c r="AM29" s="100">
        <f t="shared" si="38"/>
        <v>2.7602666666666669</v>
      </c>
      <c r="AN29" s="116">
        <f t="shared" si="3"/>
        <v>33.123200000000004</v>
      </c>
      <c r="AO29" s="100">
        <f t="shared" si="39"/>
        <v>2.7602666666666669</v>
      </c>
      <c r="AP29" s="100">
        <f t="shared" si="39"/>
        <v>2.7602666666666669</v>
      </c>
      <c r="AQ29" s="100">
        <f t="shared" si="39"/>
        <v>2.7602666666666669</v>
      </c>
      <c r="AR29" s="100">
        <f t="shared" si="39"/>
        <v>2.7602666666666669</v>
      </c>
      <c r="AS29" s="100">
        <f t="shared" si="39"/>
        <v>2.7602666666666669</v>
      </c>
      <c r="AT29" s="100">
        <f t="shared" si="39"/>
        <v>2.7602666666666669</v>
      </c>
      <c r="AU29" s="100">
        <f t="shared" si="39"/>
        <v>2.7602666666666669</v>
      </c>
      <c r="AV29" s="100">
        <f t="shared" si="39"/>
        <v>2.7602666666666669</v>
      </c>
      <c r="AW29" s="100">
        <f t="shared" si="39"/>
        <v>2.7602666666666669</v>
      </c>
      <c r="AX29" s="100">
        <f t="shared" si="39"/>
        <v>2.7602666666666669</v>
      </c>
      <c r="AY29" s="100">
        <f t="shared" si="39"/>
        <v>2.7602666666666669</v>
      </c>
      <c r="AZ29" s="100">
        <f t="shared" si="39"/>
        <v>2.7602666666666669</v>
      </c>
      <c r="BA29" s="116">
        <f t="shared" si="30"/>
        <v>33.123200000000004</v>
      </c>
      <c r="BB29" s="100">
        <f t="shared" si="34"/>
        <v>2.7602666666666669</v>
      </c>
      <c r="BC29" s="100">
        <f t="shared" si="34"/>
        <v>2.7602666666666669</v>
      </c>
      <c r="BD29" s="100">
        <f t="shared" si="34"/>
        <v>2.7602666666666669</v>
      </c>
      <c r="BE29" s="100">
        <f t="shared" si="34"/>
        <v>2.7602666666666669</v>
      </c>
      <c r="BF29" s="100">
        <f t="shared" si="34"/>
        <v>2.7602666666666669</v>
      </c>
      <c r="BG29" s="100">
        <f t="shared" si="34"/>
        <v>2.7602666666666669</v>
      </c>
      <c r="BH29" s="100">
        <f t="shared" si="34"/>
        <v>2.7602666666666669</v>
      </c>
      <c r="BI29" s="100">
        <f t="shared" si="34"/>
        <v>2.7602666666666669</v>
      </c>
      <c r="BJ29" s="100">
        <f t="shared" si="34"/>
        <v>2.7602666666666669</v>
      </c>
      <c r="BK29" s="100">
        <f t="shared" si="34"/>
        <v>2.7602666666666669</v>
      </c>
      <c r="BL29" s="100">
        <f t="shared" si="34"/>
        <v>2.7602666666666669</v>
      </c>
      <c r="BM29" s="100">
        <f t="shared" si="34"/>
        <v>2.7602666666666669</v>
      </c>
      <c r="BN29" s="116">
        <f t="shared" si="36"/>
        <v>33.123200000000004</v>
      </c>
      <c r="BO29" s="100">
        <f t="shared" si="35"/>
        <v>2.7602666666666669</v>
      </c>
      <c r="BP29" s="100">
        <f t="shared" si="35"/>
        <v>2.7602666666666669</v>
      </c>
      <c r="BQ29" s="83">
        <f t="shared" si="5"/>
        <v>8.3333333333333332E-3</v>
      </c>
      <c r="BR29" s="100">
        <f t="shared" si="37"/>
        <v>195.97893333333334</v>
      </c>
    </row>
    <row r="30" spans="1:70" ht="12.75" customHeight="1" outlineLevel="1" x14ac:dyDescent="0.2">
      <c r="A30" s="9"/>
      <c r="B30" s="10" t="s">
        <v>181</v>
      </c>
      <c r="C30" s="9">
        <v>347238</v>
      </c>
      <c r="D30" s="12">
        <v>43882</v>
      </c>
      <c r="E30" s="33">
        <v>414.04</v>
      </c>
      <c r="F30" s="21"/>
      <c r="G30" s="51">
        <f t="shared" ref="G30:G34" si="41">E30*80%</f>
        <v>331.23200000000003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f t="shared" si="40"/>
        <v>30.362933333333334</v>
      </c>
      <c r="N30" s="71">
        <f t="shared" si="12"/>
        <v>33.123200000000004</v>
      </c>
      <c r="O30" s="130">
        <f t="shared" si="13"/>
        <v>2.7602666666666669</v>
      </c>
      <c r="P30" s="130">
        <f t="shared" si="14"/>
        <v>2.7602666666666669</v>
      </c>
      <c r="Q30" s="130">
        <f t="shared" si="15"/>
        <v>2.7602666666666669</v>
      </c>
      <c r="R30" s="130">
        <f t="shared" si="16"/>
        <v>2.7602666666666669</v>
      </c>
      <c r="S30" s="130">
        <f t="shared" si="17"/>
        <v>2.7602666666666669</v>
      </c>
      <c r="T30" s="130">
        <f t="shared" si="18"/>
        <v>2.7602666666666669</v>
      </c>
      <c r="U30" s="130">
        <f t="shared" si="19"/>
        <v>2.7602666666666669</v>
      </c>
      <c r="V30" s="130">
        <f t="shared" si="20"/>
        <v>2.7602666666666669</v>
      </c>
      <c r="W30" s="130">
        <f t="shared" si="21"/>
        <v>2.7602666666666669</v>
      </c>
      <c r="X30" s="130">
        <f t="shared" si="22"/>
        <v>2.7602666666666669</v>
      </c>
      <c r="Y30" s="130">
        <f t="shared" si="23"/>
        <v>2.7602666666666669</v>
      </c>
      <c r="Z30" s="130">
        <f t="shared" si="24"/>
        <v>2.7602666666666669</v>
      </c>
      <c r="AA30" s="116">
        <f t="shared" si="1"/>
        <v>33.123200000000004</v>
      </c>
      <c r="AB30" s="100">
        <f t="shared" si="38"/>
        <v>2.7602666666666669</v>
      </c>
      <c r="AC30" s="100">
        <f t="shared" si="38"/>
        <v>2.7602666666666669</v>
      </c>
      <c r="AD30" s="100">
        <f t="shared" si="38"/>
        <v>2.7602666666666669</v>
      </c>
      <c r="AE30" s="100">
        <f t="shared" si="38"/>
        <v>2.7602666666666669</v>
      </c>
      <c r="AF30" s="100">
        <f t="shared" si="38"/>
        <v>2.7602666666666669</v>
      </c>
      <c r="AG30" s="100">
        <f t="shared" si="38"/>
        <v>2.7602666666666669</v>
      </c>
      <c r="AH30" s="100">
        <f t="shared" si="38"/>
        <v>2.7602666666666669</v>
      </c>
      <c r="AI30" s="100">
        <f t="shared" si="38"/>
        <v>2.7602666666666669</v>
      </c>
      <c r="AJ30" s="100">
        <f t="shared" si="38"/>
        <v>2.7602666666666669</v>
      </c>
      <c r="AK30" s="100">
        <f t="shared" si="38"/>
        <v>2.7602666666666669</v>
      </c>
      <c r="AL30" s="100">
        <f t="shared" si="38"/>
        <v>2.7602666666666669</v>
      </c>
      <c r="AM30" s="100">
        <f t="shared" si="38"/>
        <v>2.7602666666666669</v>
      </c>
      <c r="AN30" s="116">
        <f t="shared" si="3"/>
        <v>33.123200000000004</v>
      </c>
      <c r="AO30" s="100">
        <f t="shared" si="39"/>
        <v>2.7602666666666669</v>
      </c>
      <c r="AP30" s="100">
        <f t="shared" si="39"/>
        <v>2.7602666666666669</v>
      </c>
      <c r="AQ30" s="100">
        <f t="shared" si="39"/>
        <v>2.7602666666666669</v>
      </c>
      <c r="AR30" s="100">
        <f t="shared" si="39"/>
        <v>2.7602666666666669</v>
      </c>
      <c r="AS30" s="100">
        <f t="shared" si="39"/>
        <v>2.7602666666666669</v>
      </c>
      <c r="AT30" s="100">
        <f t="shared" si="39"/>
        <v>2.7602666666666669</v>
      </c>
      <c r="AU30" s="100">
        <f t="shared" si="39"/>
        <v>2.7602666666666669</v>
      </c>
      <c r="AV30" s="100">
        <f t="shared" si="39"/>
        <v>2.7602666666666669</v>
      </c>
      <c r="AW30" s="100">
        <f t="shared" si="39"/>
        <v>2.7602666666666669</v>
      </c>
      <c r="AX30" s="100">
        <f t="shared" si="39"/>
        <v>2.7602666666666669</v>
      </c>
      <c r="AY30" s="100">
        <f t="shared" si="39"/>
        <v>2.7602666666666669</v>
      </c>
      <c r="AZ30" s="100">
        <f t="shared" si="39"/>
        <v>2.7602666666666669</v>
      </c>
      <c r="BA30" s="116">
        <f t="shared" si="30"/>
        <v>33.123200000000004</v>
      </c>
      <c r="BB30" s="100">
        <f t="shared" si="34"/>
        <v>2.7602666666666669</v>
      </c>
      <c r="BC30" s="100">
        <f t="shared" si="34"/>
        <v>2.7602666666666669</v>
      </c>
      <c r="BD30" s="100">
        <f t="shared" si="34"/>
        <v>2.7602666666666669</v>
      </c>
      <c r="BE30" s="100">
        <f t="shared" si="34"/>
        <v>2.7602666666666669</v>
      </c>
      <c r="BF30" s="100">
        <f t="shared" si="34"/>
        <v>2.7602666666666669</v>
      </c>
      <c r="BG30" s="100">
        <f t="shared" si="34"/>
        <v>2.7602666666666669</v>
      </c>
      <c r="BH30" s="100">
        <f t="shared" si="34"/>
        <v>2.7602666666666669</v>
      </c>
      <c r="BI30" s="100">
        <f t="shared" si="34"/>
        <v>2.7602666666666669</v>
      </c>
      <c r="BJ30" s="100">
        <f t="shared" si="34"/>
        <v>2.7602666666666669</v>
      </c>
      <c r="BK30" s="100">
        <f t="shared" si="34"/>
        <v>2.7602666666666669</v>
      </c>
      <c r="BL30" s="100">
        <f t="shared" si="34"/>
        <v>2.7602666666666669</v>
      </c>
      <c r="BM30" s="100">
        <f t="shared" si="34"/>
        <v>2.7602666666666669</v>
      </c>
      <c r="BN30" s="116">
        <f t="shared" si="36"/>
        <v>33.123200000000004</v>
      </c>
      <c r="BO30" s="100">
        <f t="shared" si="35"/>
        <v>2.7602666666666669</v>
      </c>
      <c r="BP30" s="100">
        <f t="shared" si="35"/>
        <v>2.7602666666666669</v>
      </c>
      <c r="BQ30" s="83">
        <f t="shared" si="5"/>
        <v>8.3333333333333332E-3</v>
      </c>
      <c r="BR30" s="100">
        <f t="shared" si="37"/>
        <v>195.97893333333334</v>
      </c>
    </row>
    <row r="31" spans="1:70" ht="12.75" customHeight="1" outlineLevel="1" x14ac:dyDescent="0.2">
      <c r="A31" s="9"/>
      <c r="B31" s="10" t="s">
        <v>182</v>
      </c>
      <c r="C31" s="9">
        <v>347238</v>
      </c>
      <c r="D31" s="12">
        <v>43882</v>
      </c>
      <c r="E31" s="33">
        <v>769.03</v>
      </c>
      <c r="F31" s="21"/>
      <c r="G31" s="51">
        <f t="shared" si="41"/>
        <v>615.22400000000005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f t="shared" si="40"/>
        <v>56.39553333333334</v>
      </c>
      <c r="N31" s="71">
        <f t="shared" si="12"/>
        <v>61.522400000000005</v>
      </c>
      <c r="O31" s="130">
        <f t="shared" si="13"/>
        <v>5.1268666666666673</v>
      </c>
      <c r="P31" s="130">
        <f t="shared" si="14"/>
        <v>5.1268666666666673</v>
      </c>
      <c r="Q31" s="130">
        <f t="shared" si="15"/>
        <v>5.1268666666666673</v>
      </c>
      <c r="R31" s="130">
        <f t="shared" si="16"/>
        <v>5.1268666666666673</v>
      </c>
      <c r="S31" s="130">
        <f t="shared" si="17"/>
        <v>5.1268666666666673</v>
      </c>
      <c r="T31" s="130">
        <f t="shared" si="18"/>
        <v>5.1268666666666673</v>
      </c>
      <c r="U31" s="130">
        <f t="shared" si="19"/>
        <v>5.1268666666666673</v>
      </c>
      <c r="V31" s="130">
        <f t="shared" si="20"/>
        <v>5.1268666666666673</v>
      </c>
      <c r="W31" s="130">
        <f t="shared" si="21"/>
        <v>5.1268666666666673</v>
      </c>
      <c r="X31" s="130">
        <f t="shared" si="22"/>
        <v>5.1268666666666673</v>
      </c>
      <c r="Y31" s="130">
        <f t="shared" si="23"/>
        <v>5.1268666666666673</v>
      </c>
      <c r="Z31" s="130">
        <f t="shared" si="24"/>
        <v>5.1268666666666673</v>
      </c>
      <c r="AA31" s="116">
        <f t="shared" si="1"/>
        <v>61.522399999999998</v>
      </c>
      <c r="AB31" s="100">
        <f t="shared" si="38"/>
        <v>5.1268666666666673</v>
      </c>
      <c r="AC31" s="100">
        <f t="shared" si="38"/>
        <v>5.1268666666666673</v>
      </c>
      <c r="AD31" s="100">
        <f t="shared" si="38"/>
        <v>5.1268666666666673</v>
      </c>
      <c r="AE31" s="100">
        <f t="shared" si="38"/>
        <v>5.1268666666666673</v>
      </c>
      <c r="AF31" s="100">
        <f t="shared" si="38"/>
        <v>5.1268666666666673</v>
      </c>
      <c r="AG31" s="100">
        <f t="shared" si="38"/>
        <v>5.1268666666666673</v>
      </c>
      <c r="AH31" s="100">
        <f t="shared" si="38"/>
        <v>5.1268666666666673</v>
      </c>
      <c r="AI31" s="100">
        <f t="shared" si="38"/>
        <v>5.1268666666666673</v>
      </c>
      <c r="AJ31" s="100">
        <f t="shared" si="38"/>
        <v>5.1268666666666673</v>
      </c>
      <c r="AK31" s="100">
        <f t="shared" si="38"/>
        <v>5.1268666666666673</v>
      </c>
      <c r="AL31" s="100">
        <f t="shared" si="38"/>
        <v>5.1268666666666673</v>
      </c>
      <c r="AM31" s="100">
        <f t="shared" si="38"/>
        <v>5.1268666666666673</v>
      </c>
      <c r="AN31" s="116">
        <f t="shared" si="3"/>
        <v>61.522399999999998</v>
      </c>
      <c r="AO31" s="100">
        <f t="shared" si="39"/>
        <v>5.1268666666666673</v>
      </c>
      <c r="AP31" s="100">
        <f t="shared" si="39"/>
        <v>5.1268666666666673</v>
      </c>
      <c r="AQ31" s="100">
        <f t="shared" si="39"/>
        <v>5.1268666666666673</v>
      </c>
      <c r="AR31" s="100">
        <f t="shared" si="39"/>
        <v>5.1268666666666673</v>
      </c>
      <c r="AS31" s="100">
        <f t="shared" si="39"/>
        <v>5.1268666666666673</v>
      </c>
      <c r="AT31" s="100">
        <f t="shared" si="39"/>
        <v>5.1268666666666673</v>
      </c>
      <c r="AU31" s="100">
        <f t="shared" si="39"/>
        <v>5.1268666666666673</v>
      </c>
      <c r="AV31" s="100">
        <f t="shared" si="39"/>
        <v>5.1268666666666673</v>
      </c>
      <c r="AW31" s="100">
        <f t="shared" si="39"/>
        <v>5.1268666666666673</v>
      </c>
      <c r="AX31" s="100">
        <f t="shared" si="39"/>
        <v>5.1268666666666673</v>
      </c>
      <c r="AY31" s="100">
        <f t="shared" si="39"/>
        <v>5.1268666666666673</v>
      </c>
      <c r="AZ31" s="100">
        <f t="shared" si="39"/>
        <v>5.1268666666666673</v>
      </c>
      <c r="BA31" s="116">
        <f t="shared" si="30"/>
        <v>61.522399999999998</v>
      </c>
      <c r="BB31" s="100">
        <f t="shared" si="34"/>
        <v>5.1268666666666673</v>
      </c>
      <c r="BC31" s="100">
        <f t="shared" si="34"/>
        <v>5.1268666666666673</v>
      </c>
      <c r="BD31" s="100">
        <f t="shared" si="34"/>
        <v>5.1268666666666673</v>
      </c>
      <c r="BE31" s="100">
        <f t="shared" si="34"/>
        <v>5.1268666666666673</v>
      </c>
      <c r="BF31" s="100">
        <f t="shared" si="34"/>
        <v>5.1268666666666673</v>
      </c>
      <c r="BG31" s="100">
        <f t="shared" si="34"/>
        <v>5.1268666666666673</v>
      </c>
      <c r="BH31" s="100">
        <f t="shared" si="34"/>
        <v>5.1268666666666673</v>
      </c>
      <c r="BI31" s="100">
        <f t="shared" si="34"/>
        <v>5.1268666666666673</v>
      </c>
      <c r="BJ31" s="100">
        <f t="shared" si="34"/>
        <v>5.1268666666666673</v>
      </c>
      <c r="BK31" s="100">
        <f t="shared" si="34"/>
        <v>5.1268666666666673</v>
      </c>
      <c r="BL31" s="100">
        <f t="shared" si="34"/>
        <v>5.1268666666666673</v>
      </c>
      <c r="BM31" s="100">
        <f t="shared" si="34"/>
        <v>5.1268666666666673</v>
      </c>
      <c r="BN31" s="116">
        <f t="shared" si="36"/>
        <v>61.522399999999998</v>
      </c>
      <c r="BO31" s="100">
        <f t="shared" si="35"/>
        <v>5.1268666666666673</v>
      </c>
      <c r="BP31" s="100">
        <f t="shared" si="35"/>
        <v>5.1268666666666673</v>
      </c>
      <c r="BQ31" s="83">
        <f t="shared" si="5"/>
        <v>8.3333333333333332E-3</v>
      </c>
      <c r="BR31" s="100">
        <f t="shared" si="37"/>
        <v>364.00753333333336</v>
      </c>
    </row>
    <row r="32" spans="1:70" ht="12.75" customHeight="1" outlineLevel="1" x14ac:dyDescent="0.2">
      <c r="A32" s="9"/>
      <c r="B32" s="10" t="s">
        <v>182</v>
      </c>
      <c r="C32" s="9">
        <v>347238</v>
      </c>
      <c r="D32" s="12">
        <v>43882</v>
      </c>
      <c r="E32" s="33">
        <v>769.03</v>
      </c>
      <c r="F32" s="21"/>
      <c r="G32" s="51">
        <f t="shared" si="41"/>
        <v>615.22400000000005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f t="shared" si="40"/>
        <v>56.39553333333334</v>
      </c>
      <c r="N32" s="71">
        <f t="shared" si="12"/>
        <v>61.522400000000005</v>
      </c>
      <c r="O32" s="130">
        <f t="shared" si="13"/>
        <v>5.1268666666666673</v>
      </c>
      <c r="P32" s="130">
        <f t="shared" si="14"/>
        <v>5.1268666666666673</v>
      </c>
      <c r="Q32" s="130">
        <f t="shared" si="15"/>
        <v>5.1268666666666673</v>
      </c>
      <c r="R32" s="130">
        <f t="shared" si="16"/>
        <v>5.1268666666666673</v>
      </c>
      <c r="S32" s="130">
        <f t="shared" si="17"/>
        <v>5.1268666666666673</v>
      </c>
      <c r="T32" s="130">
        <f t="shared" si="18"/>
        <v>5.1268666666666673</v>
      </c>
      <c r="U32" s="130">
        <f t="shared" si="19"/>
        <v>5.1268666666666673</v>
      </c>
      <c r="V32" s="130">
        <f t="shared" si="20"/>
        <v>5.1268666666666673</v>
      </c>
      <c r="W32" s="130">
        <f t="shared" si="21"/>
        <v>5.1268666666666673</v>
      </c>
      <c r="X32" s="130">
        <f t="shared" si="22"/>
        <v>5.1268666666666673</v>
      </c>
      <c r="Y32" s="130">
        <f t="shared" si="23"/>
        <v>5.1268666666666673</v>
      </c>
      <c r="Z32" s="130">
        <f t="shared" si="24"/>
        <v>5.1268666666666673</v>
      </c>
      <c r="AA32" s="116">
        <f t="shared" si="1"/>
        <v>61.522399999999998</v>
      </c>
      <c r="AB32" s="100">
        <f t="shared" si="38"/>
        <v>5.1268666666666673</v>
      </c>
      <c r="AC32" s="100">
        <f t="shared" si="38"/>
        <v>5.1268666666666673</v>
      </c>
      <c r="AD32" s="100">
        <f t="shared" si="38"/>
        <v>5.1268666666666673</v>
      </c>
      <c r="AE32" s="100">
        <f t="shared" si="38"/>
        <v>5.1268666666666673</v>
      </c>
      <c r="AF32" s="100">
        <f t="shared" si="38"/>
        <v>5.1268666666666673</v>
      </c>
      <c r="AG32" s="100">
        <f t="shared" si="38"/>
        <v>5.1268666666666673</v>
      </c>
      <c r="AH32" s="100">
        <f t="shared" si="38"/>
        <v>5.1268666666666673</v>
      </c>
      <c r="AI32" s="100">
        <f t="shared" si="38"/>
        <v>5.1268666666666673</v>
      </c>
      <c r="AJ32" s="100">
        <f t="shared" si="38"/>
        <v>5.1268666666666673</v>
      </c>
      <c r="AK32" s="100">
        <f t="shared" si="38"/>
        <v>5.1268666666666673</v>
      </c>
      <c r="AL32" s="100">
        <f t="shared" si="38"/>
        <v>5.1268666666666673</v>
      </c>
      <c r="AM32" s="100">
        <f t="shared" si="38"/>
        <v>5.1268666666666673</v>
      </c>
      <c r="AN32" s="116">
        <f t="shared" si="3"/>
        <v>61.522399999999998</v>
      </c>
      <c r="AO32" s="100">
        <f t="shared" si="39"/>
        <v>5.1268666666666673</v>
      </c>
      <c r="AP32" s="100">
        <f t="shared" si="39"/>
        <v>5.1268666666666673</v>
      </c>
      <c r="AQ32" s="100">
        <f t="shared" si="39"/>
        <v>5.1268666666666673</v>
      </c>
      <c r="AR32" s="100">
        <f t="shared" si="39"/>
        <v>5.1268666666666673</v>
      </c>
      <c r="AS32" s="100">
        <f t="shared" si="39"/>
        <v>5.1268666666666673</v>
      </c>
      <c r="AT32" s="100">
        <f t="shared" si="39"/>
        <v>5.1268666666666673</v>
      </c>
      <c r="AU32" s="100">
        <f t="shared" si="39"/>
        <v>5.1268666666666673</v>
      </c>
      <c r="AV32" s="100">
        <f t="shared" si="39"/>
        <v>5.1268666666666673</v>
      </c>
      <c r="AW32" s="100">
        <f t="shared" si="39"/>
        <v>5.1268666666666673</v>
      </c>
      <c r="AX32" s="100">
        <f t="shared" si="39"/>
        <v>5.1268666666666673</v>
      </c>
      <c r="AY32" s="100">
        <f t="shared" si="39"/>
        <v>5.1268666666666673</v>
      </c>
      <c r="AZ32" s="100">
        <f t="shared" si="39"/>
        <v>5.1268666666666673</v>
      </c>
      <c r="BA32" s="116">
        <f t="shared" si="30"/>
        <v>61.522399999999998</v>
      </c>
      <c r="BB32" s="100">
        <f t="shared" si="34"/>
        <v>5.1268666666666673</v>
      </c>
      <c r="BC32" s="100">
        <f t="shared" si="34"/>
        <v>5.1268666666666673</v>
      </c>
      <c r="BD32" s="100">
        <f t="shared" si="34"/>
        <v>5.1268666666666673</v>
      </c>
      <c r="BE32" s="100">
        <f t="shared" si="34"/>
        <v>5.1268666666666673</v>
      </c>
      <c r="BF32" s="100">
        <f t="shared" si="34"/>
        <v>5.1268666666666673</v>
      </c>
      <c r="BG32" s="100">
        <f t="shared" si="34"/>
        <v>5.1268666666666673</v>
      </c>
      <c r="BH32" s="100">
        <f t="shared" si="34"/>
        <v>5.1268666666666673</v>
      </c>
      <c r="BI32" s="100">
        <f t="shared" si="34"/>
        <v>5.1268666666666673</v>
      </c>
      <c r="BJ32" s="100">
        <f t="shared" si="34"/>
        <v>5.1268666666666673</v>
      </c>
      <c r="BK32" s="100">
        <f t="shared" si="34"/>
        <v>5.1268666666666673</v>
      </c>
      <c r="BL32" s="100">
        <f t="shared" si="34"/>
        <v>5.1268666666666673</v>
      </c>
      <c r="BM32" s="100">
        <f t="shared" si="34"/>
        <v>5.1268666666666673</v>
      </c>
      <c r="BN32" s="116">
        <f t="shared" si="36"/>
        <v>61.522399999999998</v>
      </c>
      <c r="BO32" s="100">
        <f t="shared" si="35"/>
        <v>5.1268666666666673</v>
      </c>
      <c r="BP32" s="100">
        <f t="shared" si="35"/>
        <v>5.1268666666666673</v>
      </c>
      <c r="BQ32" s="83">
        <f t="shared" si="5"/>
        <v>8.3333333333333332E-3</v>
      </c>
      <c r="BR32" s="100">
        <f t="shared" si="37"/>
        <v>364.00753333333336</v>
      </c>
    </row>
    <row r="33" spans="1:70" ht="12.75" customHeight="1" outlineLevel="1" x14ac:dyDescent="0.2">
      <c r="A33" s="9"/>
      <c r="B33" s="10" t="s">
        <v>183</v>
      </c>
      <c r="C33" s="9">
        <v>347238</v>
      </c>
      <c r="D33" s="12">
        <v>43882</v>
      </c>
      <c r="E33" s="33">
        <v>836.87</v>
      </c>
      <c r="F33" s="21"/>
      <c r="G33" s="51">
        <f t="shared" si="41"/>
        <v>669.49600000000009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f t="shared" si="40"/>
        <v>61.370466666666687</v>
      </c>
      <c r="N33" s="71">
        <f t="shared" si="12"/>
        <v>66.949600000000018</v>
      </c>
      <c r="O33" s="130">
        <f t="shared" si="13"/>
        <v>5.5791333333333339</v>
      </c>
      <c r="P33" s="130">
        <f t="shared" si="14"/>
        <v>5.5791333333333339</v>
      </c>
      <c r="Q33" s="130">
        <f t="shared" si="15"/>
        <v>5.5791333333333339</v>
      </c>
      <c r="R33" s="130">
        <f t="shared" si="16"/>
        <v>5.5791333333333339</v>
      </c>
      <c r="S33" s="130">
        <f t="shared" si="17"/>
        <v>5.5791333333333339</v>
      </c>
      <c r="T33" s="130">
        <f t="shared" si="18"/>
        <v>5.5791333333333339</v>
      </c>
      <c r="U33" s="130">
        <f t="shared" si="19"/>
        <v>5.5791333333333339</v>
      </c>
      <c r="V33" s="130">
        <f t="shared" si="20"/>
        <v>5.5791333333333339</v>
      </c>
      <c r="W33" s="130">
        <f t="shared" si="21"/>
        <v>5.5791333333333339</v>
      </c>
      <c r="X33" s="130">
        <f t="shared" si="22"/>
        <v>5.5791333333333339</v>
      </c>
      <c r="Y33" s="130">
        <f t="shared" si="23"/>
        <v>5.5791333333333339</v>
      </c>
      <c r="Z33" s="130">
        <f t="shared" si="24"/>
        <v>5.5791333333333339</v>
      </c>
      <c r="AA33" s="116">
        <f t="shared" si="1"/>
        <v>66.94959999999999</v>
      </c>
      <c r="AB33" s="100">
        <f t="shared" si="38"/>
        <v>5.5791333333333339</v>
      </c>
      <c r="AC33" s="100">
        <f t="shared" si="38"/>
        <v>5.5791333333333339</v>
      </c>
      <c r="AD33" s="100">
        <f t="shared" si="38"/>
        <v>5.5791333333333339</v>
      </c>
      <c r="AE33" s="100">
        <f t="shared" si="38"/>
        <v>5.5791333333333339</v>
      </c>
      <c r="AF33" s="100">
        <f t="shared" si="38"/>
        <v>5.5791333333333339</v>
      </c>
      <c r="AG33" s="100">
        <f t="shared" si="38"/>
        <v>5.5791333333333339</v>
      </c>
      <c r="AH33" s="100">
        <f t="shared" si="38"/>
        <v>5.5791333333333339</v>
      </c>
      <c r="AI33" s="100">
        <f t="shared" si="38"/>
        <v>5.5791333333333339</v>
      </c>
      <c r="AJ33" s="100">
        <f t="shared" si="38"/>
        <v>5.5791333333333339</v>
      </c>
      <c r="AK33" s="100">
        <f t="shared" si="38"/>
        <v>5.5791333333333339</v>
      </c>
      <c r="AL33" s="100">
        <f t="shared" si="38"/>
        <v>5.5791333333333339</v>
      </c>
      <c r="AM33" s="100">
        <f t="shared" si="38"/>
        <v>5.5791333333333339</v>
      </c>
      <c r="AN33" s="116">
        <f t="shared" si="3"/>
        <v>66.94959999999999</v>
      </c>
      <c r="AO33" s="100">
        <f t="shared" si="39"/>
        <v>5.5791333333333339</v>
      </c>
      <c r="AP33" s="100">
        <f t="shared" si="39"/>
        <v>5.5791333333333339</v>
      </c>
      <c r="AQ33" s="100">
        <f t="shared" si="39"/>
        <v>5.5791333333333339</v>
      </c>
      <c r="AR33" s="100">
        <f t="shared" si="39"/>
        <v>5.5791333333333339</v>
      </c>
      <c r="AS33" s="100">
        <f t="shared" si="39"/>
        <v>5.5791333333333339</v>
      </c>
      <c r="AT33" s="100">
        <f t="shared" si="39"/>
        <v>5.5791333333333339</v>
      </c>
      <c r="AU33" s="100">
        <f t="shared" si="39"/>
        <v>5.5791333333333339</v>
      </c>
      <c r="AV33" s="100">
        <f t="shared" si="39"/>
        <v>5.5791333333333339</v>
      </c>
      <c r="AW33" s="100">
        <f t="shared" si="39"/>
        <v>5.5791333333333339</v>
      </c>
      <c r="AX33" s="100">
        <f t="shared" si="39"/>
        <v>5.5791333333333339</v>
      </c>
      <c r="AY33" s="100">
        <f t="shared" si="39"/>
        <v>5.5791333333333339</v>
      </c>
      <c r="AZ33" s="100">
        <f t="shared" si="39"/>
        <v>5.5791333333333339</v>
      </c>
      <c r="BA33" s="116">
        <f t="shared" si="30"/>
        <v>66.94959999999999</v>
      </c>
      <c r="BB33" s="100">
        <f t="shared" si="34"/>
        <v>5.5791333333333339</v>
      </c>
      <c r="BC33" s="100">
        <f t="shared" si="34"/>
        <v>5.5791333333333339</v>
      </c>
      <c r="BD33" s="100">
        <f t="shared" si="34"/>
        <v>5.5791333333333339</v>
      </c>
      <c r="BE33" s="100">
        <f t="shared" si="34"/>
        <v>5.5791333333333339</v>
      </c>
      <c r="BF33" s="100">
        <f t="shared" si="34"/>
        <v>5.5791333333333339</v>
      </c>
      <c r="BG33" s="100">
        <f t="shared" si="34"/>
        <v>5.5791333333333339</v>
      </c>
      <c r="BH33" s="100">
        <f t="shared" si="34"/>
        <v>5.5791333333333339</v>
      </c>
      <c r="BI33" s="100">
        <f t="shared" si="34"/>
        <v>5.5791333333333339</v>
      </c>
      <c r="BJ33" s="100">
        <f t="shared" si="34"/>
        <v>5.5791333333333339</v>
      </c>
      <c r="BK33" s="100">
        <f t="shared" si="34"/>
        <v>5.5791333333333339</v>
      </c>
      <c r="BL33" s="100">
        <f t="shared" si="34"/>
        <v>5.5791333333333339</v>
      </c>
      <c r="BM33" s="100">
        <f t="shared" si="34"/>
        <v>5.5791333333333339</v>
      </c>
      <c r="BN33" s="116">
        <f t="shared" si="36"/>
        <v>66.94959999999999</v>
      </c>
      <c r="BO33" s="100">
        <f t="shared" si="35"/>
        <v>5.5791333333333339</v>
      </c>
      <c r="BP33" s="100">
        <f t="shared" si="35"/>
        <v>5.5791333333333339</v>
      </c>
      <c r="BQ33" s="83">
        <f t="shared" si="5"/>
        <v>8.3333333333333332E-3</v>
      </c>
      <c r="BR33" s="100">
        <f t="shared" si="37"/>
        <v>396.11846666666662</v>
      </c>
    </row>
    <row r="34" spans="1:70" ht="12.75" customHeight="1" outlineLevel="1" x14ac:dyDescent="0.2">
      <c r="A34" s="9"/>
      <c r="B34" s="10" t="s">
        <v>184</v>
      </c>
      <c r="C34" s="9">
        <v>347238</v>
      </c>
      <c r="D34" s="12">
        <v>43882</v>
      </c>
      <c r="E34" s="33">
        <v>1554.02</v>
      </c>
      <c r="F34" s="21"/>
      <c r="G34" s="51">
        <f t="shared" si="41"/>
        <v>1243.2160000000001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f t="shared" si="40"/>
        <v>113.96146666666669</v>
      </c>
      <c r="N34" s="71">
        <f t="shared" si="12"/>
        <v>124.32160000000002</v>
      </c>
      <c r="O34" s="130">
        <f t="shared" si="13"/>
        <v>10.360133333333334</v>
      </c>
      <c r="P34" s="130">
        <f t="shared" si="14"/>
        <v>10.360133333333334</v>
      </c>
      <c r="Q34" s="130">
        <f t="shared" si="15"/>
        <v>10.360133333333334</v>
      </c>
      <c r="R34" s="130">
        <f t="shared" si="16"/>
        <v>10.360133333333334</v>
      </c>
      <c r="S34" s="130">
        <f t="shared" si="17"/>
        <v>10.360133333333334</v>
      </c>
      <c r="T34" s="130">
        <f t="shared" si="18"/>
        <v>10.360133333333334</v>
      </c>
      <c r="U34" s="130">
        <f t="shared" si="19"/>
        <v>10.360133333333334</v>
      </c>
      <c r="V34" s="130">
        <f t="shared" si="20"/>
        <v>10.360133333333334</v>
      </c>
      <c r="W34" s="130">
        <f t="shared" si="21"/>
        <v>10.360133333333334</v>
      </c>
      <c r="X34" s="130">
        <f t="shared" si="22"/>
        <v>10.360133333333334</v>
      </c>
      <c r="Y34" s="130">
        <f t="shared" si="23"/>
        <v>10.360133333333334</v>
      </c>
      <c r="Z34" s="130">
        <f t="shared" si="24"/>
        <v>10.360133333333334</v>
      </c>
      <c r="AA34" s="116">
        <f t="shared" si="1"/>
        <v>124.32160000000003</v>
      </c>
      <c r="AB34" s="100">
        <f t="shared" si="38"/>
        <v>10.360133333333334</v>
      </c>
      <c r="AC34" s="100">
        <f t="shared" si="38"/>
        <v>10.360133333333334</v>
      </c>
      <c r="AD34" s="100">
        <f t="shared" si="38"/>
        <v>10.360133333333334</v>
      </c>
      <c r="AE34" s="100">
        <f t="shared" si="38"/>
        <v>10.360133333333334</v>
      </c>
      <c r="AF34" s="100">
        <f t="shared" si="38"/>
        <v>10.360133333333334</v>
      </c>
      <c r="AG34" s="100">
        <f t="shared" si="38"/>
        <v>10.360133333333334</v>
      </c>
      <c r="AH34" s="100">
        <f t="shared" si="38"/>
        <v>10.360133333333334</v>
      </c>
      <c r="AI34" s="100">
        <f t="shared" si="38"/>
        <v>10.360133333333334</v>
      </c>
      <c r="AJ34" s="100">
        <f t="shared" si="38"/>
        <v>10.360133333333334</v>
      </c>
      <c r="AK34" s="100">
        <f t="shared" si="38"/>
        <v>10.360133333333334</v>
      </c>
      <c r="AL34" s="100">
        <f t="shared" si="38"/>
        <v>10.360133333333334</v>
      </c>
      <c r="AM34" s="100">
        <f t="shared" si="38"/>
        <v>10.360133333333334</v>
      </c>
      <c r="AN34" s="116">
        <f t="shared" si="3"/>
        <v>124.32160000000003</v>
      </c>
      <c r="AO34" s="100">
        <f t="shared" si="39"/>
        <v>10.360133333333334</v>
      </c>
      <c r="AP34" s="100">
        <f t="shared" si="39"/>
        <v>10.360133333333334</v>
      </c>
      <c r="AQ34" s="100">
        <f t="shared" si="39"/>
        <v>10.360133333333334</v>
      </c>
      <c r="AR34" s="100">
        <f t="shared" si="39"/>
        <v>10.360133333333334</v>
      </c>
      <c r="AS34" s="100">
        <f t="shared" si="39"/>
        <v>10.360133333333334</v>
      </c>
      <c r="AT34" s="100">
        <f t="shared" si="39"/>
        <v>10.360133333333334</v>
      </c>
      <c r="AU34" s="100">
        <f t="shared" si="39"/>
        <v>10.360133333333334</v>
      </c>
      <c r="AV34" s="100">
        <f t="shared" si="39"/>
        <v>10.360133333333334</v>
      </c>
      <c r="AW34" s="100">
        <f t="shared" si="39"/>
        <v>10.360133333333334</v>
      </c>
      <c r="AX34" s="100">
        <f t="shared" si="39"/>
        <v>10.360133333333334</v>
      </c>
      <c r="AY34" s="100">
        <f t="shared" si="39"/>
        <v>10.360133333333334</v>
      </c>
      <c r="AZ34" s="100">
        <f t="shared" si="39"/>
        <v>10.360133333333334</v>
      </c>
      <c r="BA34" s="116">
        <f t="shared" si="30"/>
        <v>124.32160000000003</v>
      </c>
      <c r="BB34" s="100">
        <f t="shared" si="34"/>
        <v>10.360133333333334</v>
      </c>
      <c r="BC34" s="100">
        <f t="shared" si="34"/>
        <v>10.360133333333334</v>
      </c>
      <c r="BD34" s="100">
        <f t="shared" si="34"/>
        <v>10.360133333333334</v>
      </c>
      <c r="BE34" s="100">
        <f t="shared" si="34"/>
        <v>10.360133333333334</v>
      </c>
      <c r="BF34" s="100">
        <f t="shared" si="34"/>
        <v>10.360133333333334</v>
      </c>
      <c r="BG34" s="100">
        <f t="shared" si="34"/>
        <v>10.360133333333334</v>
      </c>
      <c r="BH34" s="100">
        <f t="shared" si="34"/>
        <v>10.360133333333334</v>
      </c>
      <c r="BI34" s="100">
        <f t="shared" si="34"/>
        <v>10.360133333333334</v>
      </c>
      <c r="BJ34" s="100">
        <f t="shared" si="34"/>
        <v>10.360133333333334</v>
      </c>
      <c r="BK34" s="100">
        <f t="shared" si="34"/>
        <v>10.360133333333334</v>
      </c>
      <c r="BL34" s="100">
        <f t="shared" si="34"/>
        <v>10.360133333333334</v>
      </c>
      <c r="BM34" s="100">
        <f t="shared" si="34"/>
        <v>10.360133333333334</v>
      </c>
      <c r="BN34" s="116">
        <f t="shared" si="36"/>
        <v>124.32160000000003</v>
      </c>
      <c r="BO34" s="100">
        <f t="shared" si="35"/>
        <v>10.360133333333334</v>
      </c>
      <c r="BP34" s="100">
        <f t="shared" si="35"/>
        <v>10.360133333333334</v>
      </c>
      <c r="BQ34" s="83">
        <f t="shared" si="5"/>
        <v>8.3333333333333332E-3</v>
      </c>
      <c r="BR34" s="100">
        <f t="shared" si="37"/>
        <v>735.56946666666681</v>
      </c>
    </row>
    <row r="35" spans="1:70" ht="12.75" customHeight="1" outlineLevel="1" x14ac:dyDescent="0.2">
      <c r="A35" s="16"/>
      <c r="B35" s="17" t="s">
        <v>185</v>
      </c>
      <c r="C35" s="133">
        <v>83</v>
      </c>
      <c r="D35" s="96">
        <v>44803</v>
      </c>
      <c r="E35" s="71">
        <v>1997</v>
      </c>
      <c r="F35" s="134"/>
      <c r="G35" s="51">
        <f>E35*80%</f>
        <v>1597.6000000000001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f t="shared" si="20"/>
        <v>13.313333333333334</v>
      </c>
      <c r="W35" s="130">
        <f t="shared" si="21"/>
        <v>13.313333333333334</v>
      </c>
      <c r="X35" s="130">
        <f t="shared" si="22"/>
        <v>13.313333333333334</v>
      </c>
      <c r="Y35" s="130">
        <f t="shared" si="23"/>
        <v>13.313333333333334</v>
      </c>
      <c r="Z35" s="130">
        <f t="shared" si="24"/>
        <v>13.313333333333334</v>
      </c>
      <c r="AA35" s="116">
        <f t="shared" si="1"/>
        <v>66.566666666666677</v>
      </c>
      <c r="AB35" s="100">
        <f t="shared" si="38"/>
        <v>13.313333333333334</v>
      </c>
      <c r="AC35" s="100">
        <f t="shared" si="38"/>
        <v>13.313333333333334</v>
      </c>
      <c r="AD35" s="100">
        <f t="shared" si="38"/>
        <v>13.313333333333334</v>
      </c>
      <c r="AE35" s="100">
        <f t="shared" si="38"/>
        <v>13.313333333333334</v>
      </c>
      <c r="AF35" s="100">
        <f t="shared" si="38"/>
        <v>13.313333333333334</v>
      </c>
      <c r="AG35" s="100">
        <f t="shared" si="38"/>
        <v>13.313333333333334</v>
      </c>
      <c r="AH35" s="100">
        <f t="shared" si="38"/>
        <v>13.313333333333334</v>
      </c>
      <c r="AI35" s="100">
        <f t="shared" si="38"/>
        <v>13.313333333333334</v>
      </c>
      <c r="AJ35" s="100">
        <f t="shared" si="38"/>
        <v>13.313333333333334</v>
      </c>
      <c r="AK35" s="100">
        <f t="shared" si="38"/>
        <v>13.313333333333334</v>
      </c>
      <c r="AL35" s="100">
        <f t="shared" si="38"/>
        <v>13.313333333333334</v>
      </c>
      <c r="AM35" s="100">
        <f t="shared" si="38"/>
        <v>13.313333333333334</v>
      </c>
      <c r="AN35" s="116">
        <f t="shared" si="3"/>
        <v>159.76000000000002</v>
      </c>
      <c r="AO35" s="100">
        <f t="shared" si="39"/>
        <v>13.313333333333334</v>
      </c>
      <c r="AP35" s="100">
        <f t="shared" si="39"/>
        <v>13.313333333333334</v>
      </c>
      <c r="AQ35" s="100">
        <f t="shared" si="39"/>
        <v>13.313333333333334</v>
      </c>
      <c r="AR35" s="100">
        <f t="shared" si="39"/>
        <v>13.313333333333334</v>
      </c>
      <c r="AS35" s="100">
        <f t="shared" si="39"/>
        <v>13.313333333333334</v>
      </c>
      <c r="AT35" s="100">
        <f t="shared" si="39"/>
        <v>13.313333333333334</v>
      </c>
      <c r="AU35" s="100">
        <f t="shared" si="39"/>
        <v>13.313333333333334</v>
      </c>
      <c r="AV35" s="100">
        <f t="shared" si="39"/>
        <v>13.313333333333334</v>
      </c>
      <c r="AW35" s="100">
        <f t="shared" si="39"/>
        <v>13.313333333333334</v>
      </c>
      <c r="AX35" s="100">
        <f t="shared" si="39"/>
        <v>13.313333333333334</v>
      </c>
      <c r="AY35" s="100">
        <f t="shared" si="39"/>
        <v>13.313333333333334</v>
      </c>
      <c r="AZ35" s="100">
        <f t="shared" si="39"/>
        <v>13.313333333333334</v>
      </c>
      <c r="BA35" s="116">
        <f t="shared" si="30"/>
        <v>159.76000000000002</v>
      </c>
      <c r="BB35" s="100">
        <f t="shared" si="34"/>
        <v>13.313333333333334</v>
      </c>
      <c r="BC35" s="100">
        <f t="shared" si="34"/>
        <v>13.313333333333334</v>
      </c>
      <c r="BD35" s="100">
        <f t="shared" si="34"/>
        <v>13.313333333333334</v>
      </c>
      <c r="BE35" s="100">
        <f t="shared" si="34"/>
        <v>13.313333333333334</v>
      </c>
      <c r="BF35" s="100">
        <f t="shared" si="34"/>
        <v>13.313333333333334</v>
      </c>
      <c r="BG35" s="100">
        <f t="shared" si="34"/>
        <v>13.313333333333334</v>
      </c>
      <c r="BH35" s="100">
        <f t="shared" si="34"/>
        <v>13.313333333333334</v>
      </c>
      <c r="BI35" s="100">
        <f t="shared" si="34"/>
        <v>13.313333333333334</v>
      </c>
      <c r="BJ35" s="100">
        <f t="shared" si="34"/>
        <v>13.313333333333334</v>
      </c>
      <c r="BK35" s="100">
        <f t="shared" si="34"/>
        <v>13.313333333333334</v>
      </c>
      <c r="BL35" s="100">
        <f t="shared" si="34"/>
        <v>13.313333333333334</v>
      </c>
      <c r="BM35" s="100">
        <f t="shared" si="34"/>
        <v>13.313333333333334</v>
      </c>
      <c r="BN35" s="116">
        <f t="shared" si="36"/>
        <v>159.76000000000002</v>
      </c>
      <c r="BO35" s="100">
        <f t="shared" si="35"/>
        <v>13.313333333333334</v>
      </c>
      <c r="BP35" s="100">
        <f t="shared" si="35"/>
        <v>13.313333333333334</v>
      </c>
      <c r="BQ35" s="83">
        <f t="shared" si="5"/>
        <v>8.3333333333333332E-3</v>
      </c>
      <c r="BR35" s="100">
        <f t="shared" si="37"/>
        <v>545.84666666666669</v>
      </c>
    </row>
    <row r="36" spans="1:70" s="218" customFormat="1" ht="12.75" customHeight="1" outlineLevel="1" x14ac:dyDescent="0.2">
      <c r="A36" s="220"/>
      <c r="B36" s="17" t="s">
        <v>232</v>
      </c>
      <c r="C36" s="133">
        <v>1469</v>
      </c>
      <c r="D36" s="96">
        <v>45831</v>
      </c>
      <c r="E36" s="71">
        <v>1629.17</v>
      </c>
      <c r="F36" s="134"/>
      <c r="G36" s="51">
        <f>E36*80%</f>
        <v>1303.3360000000002</v>
      </c>
      <c r="H36" s="71"/>
      <c r="I36" s="71"/>
      <c r="J36" s="71"/>
      <c r="K36" s="71"/>
      <c r="L36" s="71"/>
      <c r="M36" s="71"/>
      <c r="N36" s="71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16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16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16"/>
      <c r="BB36" s="100"/>
      <c r="BC36" s="100"/>
      <c r="BD36" s="100"/>
      <c r="BE36" s="100" t="s">
        <v>194</v>
      </c>
      <c r="BF36" s="100" t="s">
        <v>194</v>
      </c>
      <c r="BG36" s="100">
        <f t="shared" ref="BG36:BM36" si="42">$G36*$BQ36</f>
        <v>10.861133333333335</v>
      </c>
      <c r="BH36" s="100">
        <f t="shared" si="42"/>
        <v>10.861133333333335</v>
      </c>
      <c r="BI36" s="100">
        <f t="shared" si="42"/>
        <v>10.861133333333335</v>
      </c>
      <c r="BJ36" s="100">
        <f t="shared" si="42"/>
        <v>10.861133333333335</v>
      </c>
      <c r="BK36" s="100">
        <f t="shared" si="42"/>
        <v>10.861133333333335</v>
      </c>
      <c r="BL36" s="100">
        <f t="shared" si="42"/>
        <v>10.861133333333335</v>
      </c>
      <c r="BM36" s="100">
        <f t="shared" si="42"/>
        <v>10.861133333333335</v>
      </c>
      <c r="BN36" s="116">
        <f t="shared" si="36"/>
        <v>76.027933333333351</v>
      </c>
      <c r="BO36" s="100">
        <f t="shared" si="35"/>
        <v>10.861133333333335</v>
      </c>
      <c r="BP36" s="100">
        <f t="shared" si="35"/>
        <v>10.861133333333335</v>
      </c>
      <c r="BQ36" s="83">
        <f t="shared" si="5"/>
        <v>8.3333333333333332E-3</v>
      </c>
      <c r="BR36" s="100"/>
    </row>
    <row r="37" spans="1:70" s="219" customFormat="1" ht="12.75" customHeight="1" outlineLevel="1" x14ac:dyDescent="0.2">
      <c r="A37" s="220"/>
      <c r="B37" s="17" t="s">
        <v>233</v>
      </c>
      <c r="C37" s="133">
        <v>0</v>
      </c>
      <c r="D37" s="96">
        <v>45841</v>
      </c>
      <c r="E37" s="71">
        <v>7447.93</v>
      </c>
      <c r="F37" s="134"/>
      <c r="G37" s="51">
        <f>E37*80%</f>
        <v>5958.344000000001</v>
      </c>
      <c r="H37" s="71"/>
      <c r="I37" s="71"/>
      <c r="J37" s="71"/>
      <c r="K37" s="71"/>
      <c r="L37" s="71"/>
      <c r="M37" s="71"/>
      <c r="N37" s="71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16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16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16"/>
      <c r="BB37" s="100"/>
      <c r="BC37" s="100"/>
      <c r="BD37" s="100"/>
      <c r="BE37" s="100" t="s">
        <v>194</v>
      </c>
      <c r="BF37" s="100" t="s">
        <v>194</v>
      </c>
      <c r="BG37" s="100" t="s">
        <v>194</v>
      </c>
      <c r="BH37" s="100">
        <f t="shared" ref="BH37:BM37" si="43">$G37*$BQ37</f>
        <v>49.652866666666675</v>
      </c>
      <c r="BI37" s="100">
        <f t="shared" si="43"/>
        <v>49.652866666666675</v>
      </c>
      <c r="BJ37" s="100">
        <f t="shared" si="43"/>
        <v>49.652866666666675</v>
      </c>
      <c r="BK37" s="100">
        <f t="shared" si="43"/>
        <v>49.652866666666675</v>
      </c>
      <c r="BL37" s="100">
        <f t="shared" si="43"/>
        <v>49.652866666666675</v>
      </c>
      <c r="BM37" s="100">
        <f t="shared" si="43"/>
        <v>49.652866666666675</v>
      </c>
      <c r="BN37" s="116">
        <f t="shared" si="36"/>
        <v>297.91720000000004</v>
      </c>
      <c r="BO37" s="100">
        <f t="shared" si="35"/>
        <v>49.652866666666675</v>
      </c>
      <c r="BP37" s="100">
        <f t="shared" si="35"/>
        <v>49.652866666666675</v>
      </c>
      <c r="BQ37" s="83">
        <f t="shared" si="5"/>
        <v>8.3333333333333332E-3</v>
      </c>
      <c r="BR37" s="100"/>
    </row>
    <row r="38" spans="1:70" s="218" customFormat="1" ht="12.75" customHeight="1" outlineLevel="1" thickBot="1" x14ac:dyDescent="0.25">
      <c r="A38" s="220"/>
      <c r="B38" s="17"/>
      <c r="C38" s="133"/>
      <c r="D38" s="96"/>
      <c r="E38" s="71"/>
      <c r="F38" s="134"/>
      <c r="G38" s="51"/>
      <c r="H38" s="71"/>
      <c r="I38" s="71"/>
      <c r="J38" s="71"/>
      <c r="K38" s="71"/>
      <c r="L38" s="71"/>
      <c r="M38" s="71"/>
      <c r="N38" s="71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16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16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16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16"/>
      <c r="BO38" s="116"/>
      <c r="BP38" s="116"/>
      <c r="BQ38" s="83"/>
      <c r="BR38" s="100"/>
    </row>
    <row r="39" spans="1:70" ht="12.75" customHeight="1" thickBot="1" x14ac:dyDescent="0.25">
      <c r="A39" s="16"/>
      <c r="B39" s="17"/>
      <c r="C39" s="18"/>
      <c r="D39" s="96"/>
      <c r="E39" s="97" t="s">
        <v>168</v>
      </c>
      <c r="F39" s="126">
        <f>SUM(F4:F28)+SUM(E29:E37)-0.01</f>
        <v>47988.12</v>
      </c>
      <c r="G39" s="98">
        <f>SUM(G4:G37)</f>
        <v>38390.504000000001</v>
      </c>
      <c r="H39" s="99">
        <f t="shared" ref="H39:J39" si="44">SUM(H4:H27)</f>
        <v>1398.6683333333335</v>
      </c>
      <c r="I39" s="99">
        <f t="shared" si="44"/>
        <v>1942.5853333333337</v>
      </c>
      <c r="J39" s="99">
        <f t="shared" si="44"/>
        <v>2384.9386666666669</v>
      </c>
      <c r="K39" s="99">
        <f t="shared" ref="K39:L39" si="45">SUM(K4:K29)</f>
        <v>2538.3200000000002</v>
      </c>
      <c r="L39" s="99">
        <f t="shared" si="45"/>
        <v>2572.5600000000004</v>
      </c>
      <c r="M39" s="99">
        <f t="shared" ref="M39:N39" si="46">SUM(M4:M35)</f>
        <v>2921.4088666666671</v>
      </c>
      <c r="N39" s="99">
        <f t="shared" si="46"/>
        <v>2953.1224000000002</v>
      </c>
      <c r="O39" s="99">
        <f t="shared" ref="O39:U39" si="47">SUM(O4:O34)</f>
        <v>246.09353333333337</v>
      </c>
      <c r="P39" s="99">
        <f t="shared" si="47"/>
        <v>246.09353333333337</v>
      </c>
      <c r="Q39" s="99">
        <f t="shared" si="47"/>
        <v>246.09353333333337</v>
      </c>
      <c r="R39" s="99">
        <f t="shared" si="47"/>
        <v>246.09353333333337</v>
      </c>
      <c r="S39" s="99">
        <f t="shared" si="47"/>
        <v>246.09353333333337</v>
      </c>
      <c r="T39" s="99">
        <f t="shared" si="47"/>
        <v>246.09353333333337</v>
      </c>
      <c r="U39" s="99">
        <f t="shared" si="47"/>
        <v>246.09353333333337</v>
      </c>
      <c r="V39" s="99">
        <f t="shared" ref="V39:Z39" si="48">SUM(V4:V35)</f>
        <v>259.4068666666667</v>
      </c>
      <c r="W39" s="99">
        <f t="shared" si="48"/>
        <v>259.4068666666667</v>
      </c>
      <c r="X39" s="99">
        <f t="shared" si="48"/>
        <v>259.4068666666667</v>
      </c>
      <c r="Y39" s="99">
        <f t="shared" si="48"/>
        <v>259.4068666666667</v>
      </c>
      <c r="Z39" s="99">
        <f t="shared" si="48"/>
        <v>259.4068666666667</v>
      </c>
      <c r="AA39" s="135">
        <f t="shared" si="1"/>
        <v>3019.6890666666673</v>
      </c>
      <c r="AB39" s="135">
        <f t="shared" ref="AB39:AM39" si="49">SUM(AB4:AB35)</f>
        <v>259.4068666666667</v>
      </c>
      <c r="AC39" s="135">
        <f t="shared" si="49"/>
        <v>259.4068666666667</v>
      </c>
      <c r="AD39" s="135">
        <f t="shared" si="49"/>
        <v>259.4068666666667</v>
      </c>
      <c r="AE39" s="135">
        <f t="shared" si="49"/>
        <v>259.4068666666667</v>
      </c>
      <c r="AF39" s="135">
        <f t="shared" si="49"/>
        <v>259.4068666666667</v>
      </c>
      <c r="AG39" s="135">
        <f t="shared" si="49"/>
        <v>259.4068666666667</v>
      </c>
      <c r="AH39" s="135">
        <f t="shared" si="49"/>
        <v>259.4068666666667</v>
      </c>
      <c r="AI39" s="135">
        <f t="shared" si="49"/>
        <v>259.4068666666667</v>
      </c>
      <c r="AJ39" s="135">
        <f t="shared" si="49"/>
        <v>259.4068666666667</v>
      </c>
      <c r="AK39" s="135">
        <f t="shared" si="49"/>
        <v>259.4068666666667</v>
      </c>
      <c r="AL39" s="135">
        <f t="shared" si="49"/>
        <v>259.4068666666667</v>
      </c>
      <c r="AM39" s="135">
        <f t="shared" si="49"/>
        <v>259.4068666666667</v>
      </c>
      <c r="AN39" s="135">
        <f t="shared" si="3"/>
        <v>3112.8824000000004</v>
      </c>
      <c r="AO39" s="135">
        <f t="shared" ref="AO39:AU39" si="50">SUM(AO4:AO35)</f>
        <v>259.4068666666667</v>
      </c>
      <c r="AP39" s="135">
        <f t="shared" si="50"/>
        <v>259.4068666666667</v>
      </c>
      <c r="AQ39" s="135">
        <f t="shared" si="50"/>
        <v>259.4068666666667</v>
      </c>
      <c r="AR39" s="135">
        <f t="shared" si="50"/>
        <v>259.4068666666667</v>
      </c>
      <c r="AS39" s="135">
        <f t="shared" si="50"/>
        <v>259.4068666666667</v>
      </c>
      <c r="AT39" s="135">
        <f t="shared" si="50"/>
        <v>259.4068666666667</v>
      </c>
      <c r="AU39" s="135">
        <f t="shared" si="50"/>
        <v>259.4068666666667</v>
      </c>
      <c r="AV39" s="135">
        <f>SUM(AV4:AV35)</f>
        <v>259.4068666666667</v>
      </c>
      <c r="AW39" s="135">
        <f>SUM(AW4:AW35)</f>
        <v>259.4068666666667</v>
      </c>
      <c r="AX39" s="135">
        <f>SUM(AX4:AX35)</f>
        <v>259.4068666666667</v>
      </c>
      <c r="AY39" s="135">
        <f>SUM(AY4:AY35)</f>
        <v>259.4068666666667</v>
      </c>
      <c r="AZ39" s="135">
        <f>SUM(AZ4:AZ35)</f>
        <v>259.4068666666667</v>
      </c>
      <c r="BA39" s="135">
        <f>SUM(AO39:AZ39)</f>
        <v>3112.8824000000004</v>
      </c>
      <c r="BB39" s="135">
        <f>SUM(BB4:BB35)</f>
        <v>162.86693333333335</v>
      </c>
      <c r="BC39" s="135">
        <f>SUM(BC4:BC35)</f>
        <v>162.86693333333335</v>
      </c>
      <c r="BD39" s="135">
        <f>SUM(BD4:BD35)</f>
        <v>162.86693333333335</v>
      </c>
      <c r="BE39" s="135">
        <f>SUM(BE4:BE35)</f>
        <v>162.86693333333335</v>
      </c>
      <c r="BF39" s="135">
        <f>SUM(BF4:BF35)</f>
        <v>162.86693333333335</v>
      </c>
      <c r="BG39" s="135">
        <f>SUM(BG4:BG36)</f>
        <v>173.72806666666668</v>
      </c>
      <c r="BH39" s="135">
        <f t="shared" ref="BH39:BM39" si="51">SUM(BH4:BH38)</f>
        <v>223.38093333333336</v>
      </c>
      <c r="BI39" s="135">
        <f t="shared" si="51"/>
        <v>223.38093333333336</v>
      </c>
      <c r="BJ39" s="135">
        <f t="shared" si="51"/>
        <v>223.38093333333336</v>
      </c>
      <c r="BK39" s="135">
        <f t="shared" si="51"/>
        <v>223.38093333333336</v>
      </c>
      <c r="BL39" s="135">
        <f t="shared" si="51"/>
        <v>223.38093333333336</v>
      </c>
      <c r="BM39" s="135">
        <f t="shared" si="51"/>
        <v>223.38093333333336</v>
      </c>
      <c r="BN39" s="135">
        <f>SUM(BB39:BM39)</f>
        <v>2328.3483333333338</v>
      </c>
      <c r="BO39" s="135">
        <f>SUM(BO4:BO38)</f>
        <v>223.38093333333336</v>
      </c>
      <c r="BP39" s="135">
        <f>SUM(BP4:BP38)</f>
        <v>223.38093333333336</v>
      </c>
      <c r="BQ39" s="73"/>
      <c r="BR39" s="100">
        <f>+H39+I39+J39+K39+L39+M39+N39+AA39+AN39+BA39+BN39</f>
        <v>28285.405800000008</v>
      </c>
    </row>
    <row r="40" spans="1:70" ht="12.75" customHeight="1" x14ac:dyDescent="0.2">
      <c r="A40" s="36"/>
      <c r="B40" s="36"/>
      <c r="C40" s="36"/>
      <c r="D40" s="70"/>
      <c r="E40" s="36"/>
      <c r="F40" s="101"/>
      <c r="G40" s="78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36"/>
      <c r="BO40" s="36"/>
      <c r="BP40" s="36"/>
      <c r="BQ40" s="73"/>
      <c r="BR40" s="100"/>
    </row>
    <row r="41" spans="1:70" ht="12.75" customHeight="1" x14ac:dyDescent="0.2">
      <c r="A41" s="240" t="s">
        <v>186</v>
      </c>
      <c r="B41" s="237"/>
      <c r="C41" s="237"/>
      <c r="D41" s="238"/>
      <c r="E41" s="8">
        <v>3719.98</v>
      </c>
      <c r="F41" s="77"/>
      <c r="G41" s="81">
        <v>0.9</v>
      </c>
      <c r="H41" s="81">
        <v>0.1</v>
      </c>
      <c r="I41" s="81">
        <v>0.1</v>
      </c>
      <c r="J41" s="81">
        <v>0.1</v>
      </c>
      <c r="K41" s="81">
        <v>0.1</v>
      </c>
      <c r="L41" s="81">
        <v>0.1</v>
      </c>
      <c r="M41" s="81">
        <v>0.1</v>
      </c>
      <c r="N41" s="81">
        <v>0.1</v>
      </c>
      <c r="O41" s="82">
        <f t="shared" ref="O41:Z41" si="52">10%/12</f>
        <v>8.3333333333333332E-3</v>
      </c>
      <c r="P41" s="82">
        <f t="shared" si="52"/>
        <v>8.3333333333333332E-3</v>
      </c>
      <c r="Q41" s="82">
        <f t="shared" si="52"/>
        <v>8.3333333333333332E-3</v>
      </c>
      <c r="R41" s="82">
        <f t="shared" si="52"/>
        <v>8.3333333333333332E-3</v>
      </c>
      <c r="S41" s="82">
        <f t="shared" si="52"/>
        <v>8.3333333333333332E-3</v>
      </c>
      <c r="T41" s="82">
        <f t="shared" si="52"/>
        <v>8.3333333333333332E-3</v>
      </c>
      <c r="U41" s="82">
        <f t="shared" si="52"/>
        <v>8.3333333333333332E-3</v>
      </c>
      <c r="V41" s="82">
        <f t="shared" si="52"/>
        <v>8.3333333333333332E-3</v>
      </c>
      <c r="W41" s="82">
        <f t="shared" si="52"/>
        <v>8.3333333333333332E-3</v>
      </c>
      <c r="X41" s="82">
        <f t="shared" si="52"/>
        <v>8.3333333333333332E-3</v>
      </c>
      <c r="Y41" s="82">
        <f t="shared" si="52"/>
        <v>8.3333333333333332E-3</v>
      </c>
      <c r="Z41" s="82">
        <f t="shared" si="52"/>
        <v>8.3333333333333332E-3</v>
      </c>
      <c r="AA41" s="36"/>
      <c r="AB41" s="82">
        <f t="shared" ref="AB41:BQ41" si="53">10%/12</f>
        <v>8.3333333333333332E-3</v>
      </c>
      <c r="AC41" s="82">
        <f t="shared" si="53"/>
        <v>8.3333333333333332E-3</v>
      </c>
      <c r="AD41" s="82">
        <f t="shared" si="53"/>
        <v>8.3333333333333332E-3</v>
      </c>
      <c r="AE41" s="82">
        <f t="shared" si="53"/>
        <v>8.3333333333333332E-3</v>
      </c>
      <c r="AF41" s="82">
        <f t="shared" si="53"/>
        <v>8.3333333333333332E-3</v>
      </c>
      <c r="AG41" s="82">
        <f t="shared" si="53"/>
        <v>8.3333333333333332E-3</v>
      </c>
      <c r="AH41" s="82">
        <f t="shared" si="53"/>
        <v>8.3333333333333332E-3</v>
      </c>
      <c r="AI41" s="82">
        <f t="shared" si="53"/>
        <v>8.3333333333333332E-3</v>
      </c>
      <c r="AJ41" s="82">
        <f t="shared" si="53"/>
        <v>8.3333333333333332E-3</v>
      </c>
      <c r="AK41" s="82">
        <f t="shared" si="53"/>
        <v>8.3333333333333332E-3</v>
      </c>
      <c r="AL41" s="82">
        <f t="shared" si="53"/>
        <v>8.3333333333333332E-3</v>
      </c>
      <c r="AM41" s="82">
        <f t="shared" si="53"/>
        <v>8.3333333333333332E-3</v>
      </c>
      <c r="AN41" s="82">
        <f t="shared" si="53"/>
        <v>8.3333333333333332E-3</v>
      </c>
      <c r="AO41" s="82">
        <f t="shared" si="53"/>
        <v>8.3333333333333332E-3</v>
      </c>
      <c r="AP41" s="82">
        <f t="shared" si="53"/>
        <v>8.3333333333333332E-3</v>
      </c>
      <c r="AQ41" s="82">
        <f t="shared" si="53"/>
        <v>8.3333333333333332E-3</v>
      </c>
      <c r="AR41" s="82">
        <f t="shared" si="53"/>
        <v>8.3333333333333332E-3</v>
      </c>
      <c r="AS41" s="82">
        <f t="shared" ref="AS41:AZ41" si="54">10%/12</f>
        <v>8.3333333333333332E-3</v>
      </c>
      <c r="AT41" s="82">
        <f t="shared" si="54"/>
        <v>8.3333333333333332E-3</v>
      </c>
      <c r="AU41" s="82">
        <f t="shared" si="54"/>
        <v>8.3333333333333332E-3</v>
      </c>
      <c r="AV41" s="82">
        <f t="shared" si="54"/>
        <v>8.3333333333333332E-3</v>
      </c>
      <c r="AW41" s="82">
        <f t="shared" si="54"/>
        <v>8.3333333333333332E-3</v>
      </c>
      <c r="AX41" s="82">
        <f t="shared" si="54"/>
        <v>8.3333333333333332E-3</v>
      </c>
      <c r="AY41" s="82">
        <f t="shared" si="54"/>
        <v>8.3333333333333332E-3</v>
      </c>
      <c r="AZ41" s="82">
        <f t="shared" si="54"/>
        <v>8.3333333333333332E-3</v>
      </c>
      <c r="BA41" s="82">
        <f>SUM(AO41:AZ41)</f>
        <v>9.9999999999999992E-2</v>
      </c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3">
        <f t="shared" si="53"/>
        <v>8.3333333333333332E-3</v>
      </c>
      <c r="BR41" s="100"/>
    </row>
    <row r="42" spans="1:70" ht="12.75" customHeight="1" outlineLevel="1" x14ac:dyDescent="0.2">
      <c r="A42" s="9">
        <v>155</v>
      </c>
      <c r="B42" s="10" t="s">
        <v>49</v>
      </c>
      <c r="C42" s="11">
        <v>0</v>
      </c>
      <c r="D42" s="12">
        <v>36983</v>
      </c>
      <c r="E42" s="129">
        <v>615</v>
      </c>
      <c r="F42" s="102">
        <v>369</v>
      </c>
      <c r="G42" s="208">
        <f t="shared" ref="G42:G47" si="55">F42*90%</f>
        <v>332.1</v>
      </c>
      <c r="H42" s="71">
        <f t="shared" ref="H42:H47" si="56">G42*10%</f>
        <v>33.21</v>
      </c>
      <c r="I42" s="71">
        <f t="shared" ref="I42:I47" si="57">G42*10%</f>
        <v>33.21</v>
      </c>
      <c r="J42" s="71">
        <f t="shared" ref="J42:J47" si="58">G42*10%</f>
        <v>33.21</v>
      </c>
      <c r="K42" s="71">
        <f t="shared" ref="K42:K47" si="59">G42*10%</f>
        <v>33.21</v>
      </c>
      <c r="L42" s="71">
        <f t="shared" ref="L42:L47" si="60">G42*10%</f>
        <v>33.21</v>
      </c>
      <c r="M42" s="71">
        <f t="shared" ref="M42:M47" si="61">G42*10%</f>
        <v>33.21</v>
      </c>
      <c r="N42" s="71">
        <f t="shared" ref="N42:N47" si="62">G42*10%</f>
        <v>33.21</v>
      </c>
      <c r="O42" s="130">
        <f t="shared" ref="O42:O47" si="63">G42*BQ42</f>
        <v>2.7675000000000001</v>
      </c>
      <c r="P42" s="130">
        <f t="shared" ref="P42:P47" si="64">G42*BQ42</f>
        <v>2.7675000000000001</v>
      </c>
      <c r="Q42" s="130">
        <f t="shared" ref="Q42:Q47" si="65">G42*BQ42</f>
        <v>2.7675000000000001</v>
      </c>
      <c r="R42" s="130">
        <f t="shared" ref="R42:R47" si="66">G42*BQ42</f>
        <v>2.7675000000000001</v>
      </c>
      <c r="S42" s="130">
        <f t="shared" ref="S42:S47" si="67">G42*BQ42</f>
        <v>2.7675000000000001</v>
      </c>
      <c r="T42" s="130">
        <f t="shared" ref="T42:T47" si="68">G42*BQ42</f>
        <v>2.7675000000000001</v>
      </c>
      <c r="U42" s="130">
        <f t="shared" ref="U42:U47" si="69">G42*BQ42</f>
        <v>2.7675000000000001</v>
      </c>
      <c r="V42" s="130">
        <f t="shared" ref="V42:V47" si="70">G42*BQ42</f>
        <v>2.7675000000000001</v>
      </c>
      <c r="W42" s="130">
        <f t="shared" ref="W42:W47" si="71">G42*BQ42</f>
        <v>2.7675000000000001</v>
      </c>
      <c r="X42" s="130">
        <f t="shared" ref="X42:X47" si="72">G42*BQ42</f>
        <v>2.7675000000000001</v>
      </c>
      <c r="Y42" s="130">
        <f t="shared" ref="Y42:Y47" si="73">G42*BQ42</f>
        <v>2.7675000000000001</v>
      </c>
      <c r="Z42" s="130">
        <f t="shared" ref="Z42:Z47" si="74">G42*BQ42</f>
        <v>2.7675000000000001</v>
      </c>
      <c r="AA42" s="116">
        <f t="shared" ref="AA42:AA48" si="75">SUM(O42:Z42)</f>
        <v>33.209999999999994</v>
      </c>
      <c r="AB42" s="100">
        <f t="shared" ref="AB42:AM47" si="76">$G42*$BQ42</f>
        <v>2.7675000000000001</v>
      </c>
      <c r="AC42" s="100">
        <f t="shared" si="76"/>
        <v>2.7675000000000001</v>
      </c>
      <c r="AD42" s="100">
        <f t="shared" si="76"/>
        <v>2.7675000000000001</v>
      </c>
      <c r="AE42" s="100">
        <f t="shared" si="76"/>
        <v>2.7675000000000001</v>
      </c>
      <c r="AF42" s="100">
        <f t="shared" si="76"/>
        <v>2.7675000000000001</v>
      </c>
      <c r="AG42" s="100">
        <f t="shared" si="76"/>
        <v>2.7675000000000001</v>
      </c>
      <c r="AH42" s="100">
        <f t="shared" si="76"/>
        <v>2.7675000000000001</v>
      </c>
      <c r="AI42" s="100">
        <f t="shared" si="76"/>
        <v>2.7675000000000001</v>
      </c>
      <c r="AJ42" s="100">
        <f t="shared" si="76"/>
        <v>2.7675000000000001</v>
      </c>
      <c r="AK42" s="100">
        <f t="shared" si="76"/>
        <v>2.7675000000000001</v>
      </c>
      <c r="AL42" s="100">
        <f t="shared" si="76"/>
        <v>2.7675000000000001</v>
      </c>
      <c r="AM42" s="100">
        <f t="shared" si="76"/>
        <v>2.7675000000000001</v>
      </c>
      <c r="AN42" s="116">
        <f t="shared" ref="AN42:AN48" si="77">SUM(AB42:AM42)</f>
        <v>33.209999999999994</v>
      </c>
      <c r="AO42" s="100">
        <f t="shared" ref="AO42:AZ47" si="78">$G42*$BQ42</f>
        <v>2.7675000000000001</v>
      </c>
      <c r="AP42" s="100">
        <f t="shared" si="78"/>
        <v>2.7675000000000001</v>
      </c>
      <c r="AQ42" s="100">
        <f t="shared" si="78"/>
        <v>2.7675000000000001</v>
      </c>
      <c r="AR42" s="100">
        <f t="shared" si="78"/>
        <v>2.7675000000000001</v>
      </c>
      <c r="AS42" s="100">
        <f t="shared" si="78"/>
        <v>2.7675000000000001</v>
      </c>
      <c r="AT42" s="100">
        <f t="shared" si="78"/>
        <v>2.7675000000000001</v>
      </c>
      <c r="AU42" s="100">
        <f t="shared" si="78"/>
        <v>2.7675000000000001</v>
      </c>
      <c r="AV42" s="100">
        <f t="shared" si="78"/>
        <v>2.7675000000000001</v>
      </c>
      <c r="AW42" s="100">
        <f t="shared" si="78"/>
        <v>2.7675000000000001</v>
      </c>
      <c r="AX42" s="100">
        <f t="shared" si="78"/>
        <v>2.7675000000000001</v>
      </c>
      <c r="AY42" s="100">
        <f t="shared" si="78"/>
        <v>2.7675000000000001</v>
      </c>
      <c r="AZ42" s="100">
        <f t="shared" si="78"/>
        <v>2.7675000000000001</v>
      </c>
      <c r="BA42" s="116">
        <f>SUM(AO42:AZ42)</f>
        <v>33.209999999999994</v>
      </c>
      <c r="BB42" s="100" t="s">
        <v>176</v>
      </c>
      <c r="BC42" s="100" t="s">
        <v>176</v>
      </c>
      <c r="BD42" s="100" t="s">
        <v>176</v>
      </c>
      <c r="BE42" s="100" t="s">
        <v>176</v>
      </c>
      <c r="BF42" s="100" t="s">
        <v>176</v>
      </c>
      <c r="BG42" s="100" t="s">
        <v>176</v>
      </c>
      <c r="BH42" s="100" t="s">
        <v>176</v>
      </c>
      <c r="BI42" s="100" t="s">
        <v>176</v>
      </c>
      <c r="BJ42" s="100" t="s">
        <v>176</v>
      </c>
      <c r="BK42" s="100" t="s">
        <v>176</v>
      </c>
      <c r="BL42" s="100" t="s">
        <v>176</v>
      </c>
      <c r="BM42" s="100" t="s">
        <v>176</v>
      </c>
      <c r="BN42" s="116">
        <f>SUM(BB42:BE42)</f>
        <v>0</v>
      </c>
      <c r="BO42" s="100" t="s">
        <v>176</v>
      </c>
      <c r="BP42" s="100" t="s">
        <v>176</v>
      </c>
      <c r="BQ42" s="83">
        <f t="shared" ref="BQ42:BQ47" si="79">10%/12</f>
        <v>8.3333333333333332E-3</v>
      </c>
      <c r="BR42" s="100">
        <f t="shared" ref="BR42:BR47" si="80">+H42+I42+J42+K42+L42+M42+N42+AA42+AN42+BA42</f>
        <v>332.09999999999997</v>
      </c>
    </row>
    <row r="43" spans="1:70" ht="12.75" customHeight="1" outlineLevel="1" x14ac:dyDescent="0.2">
      <c r="A43" s="9">
        <v>167</v>
      </c>
      <c r="B43" s="10" t="s">
        <v>54</v>
      </c>
      <c r="C43" s="11">
        <v>51020</v>
      </c>
      <c r="D43" s="12">
        <v>37422</v>
      </c>
      <c r="E43" s="129">
        <v>169</v>
      </c>
      <c r="F43" s="102">
        <v>101.39999999999999</v>
      </c>
      <c r="G43" s="208">
        <f t="shared" si="55"/>
        <v>91.259999999999991</v>
      </c>
      <c r="H43" s="71">
        <f t="shared" si="56"/>
        <v>9.1259999999999994</v>
      </c>
      <c r="I43" s="71">
        <f t="shared" si="57"/>
        <v>9.1259999999999994</v>
      </c>
      <c r="J43" s="71">
        <f t="shared" si="58"/>
        <v>9.1259999999999994</v>
      </c>
      <c r="K43" s="71">
        <f t="shared" si="59"/>
        <v>9.1259999999999994</v>
      </c>
      <c r="L43" s="71">
        <f t="shared" si="60"/>
        <v>9.1259999999999994</v>
      </c>
      <c r="M43" s="71">
        <f t="shared" si="61"/>
        <v>9.1259999999999994</v>
      </c>
      <c r="N43" s="71">
        <f t="shared" si="62"/>
        <v>9.1259999999999994</v>
      </c>
      <c r="O43" s="130">
        <f t="shared" si="63"/>
        <v>0.76049999999999995</v>
      </c>
      <c r="P43" s="130">
        <f t="shared" si="64"/>
        <v>0.76049999999999995</v>
      </c>
      <c r="Q43" s="130">
        <f t="shared" si="65"/>
        <v>0.76049999999999995</v>
      </c>
      <c r="R43" s="130">
        <f t="shared" si="66"/>
        <v>0.76049999999999995</v>
      </c>
      <c r="S43" s="130">
        <f t="shared" si="67"/>
        <v>0.76049999999999995</v>
      </c>
      <c r="T43" s="130">
        <f t="shared" si="68"/>
        <v>0.76049999999999995</v>
      </c>
      <c r="U43" s="130">
        <f t="shared" si="69"/>
        <v>0.76049999999999995</v>
      </c>
      <c r="V43" s="130">
        <f t="shared" si="70"/>
        <v>0.76049999999999995</v>
      </c>
      <c r="W43" s="130">
        <f t="shared" si="71"/>
        <v>0.76049999999999995</v>
      </c>
      <c r="X43" s="130">
        <f t="shared" si="72"/>
        <v>0.76049999999999995</v>
      </c>
      <c r="Y43" s="130">
        <f t="shared" si="73"/>
        <v>0.76049999999999995</v>
      </c>
      <c r="Z43" s="130">
        <f t="shared" si="74"/>
        <v>0.76049999999999995</v>
      </c>
      <c r="AA43" s="116">
        <f t="shared" si="75"/>
        <v>9.1260000000000012</v>
      </c>
      <c r="AB43" s="100">
        <f t="shared" si="76"/>
        <v>0.76049999999999995</v>
      </c>
      <c r="AC43" s="100">
        <f t="shared" si="76"/>
        <v>0.76049999999999995</v>
      </c>
      <c r="AD43" s="100">
        <f t="shared" si="76"/>
        <v>0.76049999999999995</v>
      </c>
      <c r="AE43" s="100">
        <f t="shared" si="76"/>
        <v>0.76049999999999995</v>
      </c>
      <c r="AF43" s="100">
        <f t="shared" si="76"/>
        <v>0.76049999999999995</v>
      </c>
      <c r="AG43" s="100">
        <f t="shared" si="76"/>
        <v>0.76049999999999995</v>
      </c>
      <c r="AH43" s="100">
        <f t="shared" si="76"/>
        <v>0.76049999999999995</v>
      </c>
      <c r="AI43" s="100">
        <f t="shared" si="76"/>
        <v>0.76049999999999995</v>
      </c>
      <c r="AJ43" s="100">
        <f t="shared" si="76"/>
        <v>0.76049999999999995</v>
      </c>
      <c r="AK43" s="100">
        <f t="shared" si="76"/>
        <v>0.76049999999999995</v>
      </c>
      <c r="AL43" s="100">
        <f t="shared" si="76"/>
        <v>0.76049999999999995</v>
      </c>
      <c r="AM43" s="100">
        <f t="shared" si="76"/>
        <v>0.76049999999999995</v>
      </c>
      <c r="AN43" s="116">
        <f t="shared" si="77"/>
        <v>9.1260000000000012</v>
      </c>
      <c r="AO43" s="100">
        <f t="shared" si="78"/>
        <v>0.76049999999999995</v>
      </c>
      <c r="AP43" s="100">
        <f t="shared" si="78"/>
        <v>0.76049999999999995</v>
      </c>
      <c r="AQ43" s="100">
        <f t="shared" si="78"/>
        <v>0.76049999999999995</v>
      </c>
      <c r="AR43" s="100">
        <f t="shared" si="78"/>
        <v>0.76049999999999995</v>
      </c>
      <c r="AS43" s="100">
        <f t="shared" si="78"/>
        <v>0.76049999999999995</v>
      </c>
      <c r="AT43" s="100">
        <f t="shared" si="78"/>
        <v>0.76049999999999995</v>
      </c>
      <c r="AU43" s="100">
        <f t="shared" si="78"/>
        <v>0.76049999999999995</v>
      </c>
      <c r="AV43" s="100">
        <f t="shared" si="78"/>
        <v>0.76049999999999995</v>
      </c>
      <c r="AW43" s="100">
        <f t="shared" si="78"/>
        <v>0.76049999999999995</v>
      </c>
      <c r="AX43" s="100">
        <f t="shared" si="78"/>
        <v>0.76049999999999995</v>
      </c>
      <c r="AY43" s="100">
        <f t="shared" si="78"/>
        <v>0.76049999999999995</v>
      </c>
      <c r="AZ43" s="100">
        <f t="shared" si="78"/>
        <v>0.76049999999999995</v>
      </c>
      <c r="BA43" s="116">
        <f t="shared" ref="BA43:BA47" si="81">SUM(AO43:AZ43)</f>
        <v>9.1260000000000012</v>
      </c>
      <c r="BB43" s="100" t="s">
        <v>176</v>
      </c>
      <c r="BC43" s="100" t="s">
        <v>176</v>
      </c>
      <c r="BD43" s="100" t="s">
        <v>176</v>
      </c>
      <c r="BE43" s="100" t="s">
        <v>176</v>
      </c>
      <c r="BF43" s="100" t="s">
        <v>176</v>
      </c>
      <c r="BG43" s="100" t="s">
        <v>176</v>
      </c>
      <c r="BH43" s="100" t="s">
        <v>176</v>
      </c>
      <c r="BI43" s="100" t="s">
        <v>176</v>
      </c>
      <c r="BJ43" s="100" t="s">
        <v>176</v>
      </c>
      <c r="BK43" s="100" t="s">
        <v>176</v>
      </c>
      <c r="BL43" s="100" t="s">
        <v>176</v>
      </c>
      <c r="BM43" s="100" t="s">
        <v>176</v>
      </c>
      <c r="BN43" s="116">
        <f>SUM(BB43:BE43)</f>
        <v>0</v>
      </c>
      <c r="BO43" s="100" t="s">
        <v>176</v>
      </c>
      <c r="BP43" s="100" t="s">
        <v>176</v>
      </c>
      <c r="BQ43" s="83">
        <f t="shared" si="79"/>
        <v>8.3333333333333332E-3</v>
      </c>
      <c r="BR43" s="100">
        <f t="shared" si="80"/>
        <v>91.26</v>
      </c>
    </row>
    <row r="44" spans="1:70" ht="12.75" customHeight="1" outlineLevel="1" x14ac:dyDescent="0.2">
      <c r="A44" s="9">
        <v>202</v>
      </c>
      <c r="B44" s="10" t="s">
        <v>72</v>
      </c>
      <c r="C44" s="11">
        <v>5631</v>
      </c>
      <c r="D44" s="12">
        <v>39239</v>
      </c>
      <c r="E44" s="129">
        <v>315</v>
      </c>
      <c r="F44" s="102">
        <v>189</v>
      </c>
      <c r="G44" s="208">
        <f t="shared" si="55"/>
        <v>170.1</v>
      </c>
      <c r="H44" s="71">
        <f t="shared" si="56"/>
        <v>17.010000000000002</v>
      </c>
      <c r="I44" s="71">
        <f t="shared" si="57"/>
        <v>17.010000000000002</v>
      </c>
      <c r="J44" s="71">
        <f t="shared" si="58"/>
        <v>17.010000000000002</v>
      </c>
      <c r="K44" s="71">
        <f t="shared" si="59"/>
        <v>17.010000000000002</v>
      </c>
      <c r="L44" s="71">
        <f t="shared" si="60"/>
        <v>17.010000000000002</v>
      </c>
      <c r="M44" s="71">
        <f t="shared" si="61"/>
        <v>17.010000000000002</v>
      </c>
      <c r="N44" s="71">
        <f t="shared" si="62"/>
        <v>17.010000000000002</v>
      </c>
      <c r="O44" s="130">
        <f t="shared" si="63"/>
        <v>1.4175</v>
      </c>
      <c r="P44" s="130">
        <f t="shared" si="64"/>
        <v>1.4175</v>
      </c>
      <c r="Q44" s="130">
        <f t="shared" si="65"/>
        <v>1.4175</v>
      </c>
      <c r="R44" s="130">
        <f t="shared" si="66"/>
        <v>1.4175</v>
      </c>
      <c r="S44" s="130">
        <f t="shared" si="67"/>
        <v>1.4175</v>
      </c>
      <c r="T44" s="130">
        <f t="shared" si="68"/>
        <v>1.4175</v>
      </c>
      <c r="U44" s="130">
        <f t="shared" si="69"/>
        <v>1.4175</v>
      </c>
      <c r="V44" s="130">
        <f t="shared" si="70"/>
        <v>1.4175</v>
      </c>
      <c r="W44" s="130">
        <f t="shared" si="71"/>
        <v>1.4175</v>
      </c>
      <c r="X44" s="130">
        <f t="shared" si="72"/>
        <v>1.4175</v>
      </c>
      <c r="Y44" s="130">
        <f t="shared" si="73"/>
        <v>1.4175</v>
      </c>
      <c r="Z44" s="130">
        <f t="shared" si="74"/>
        <v>1.4175</v>
      </c>
      <c r="AA44" s="116">
        <f t="shared" si="75"/>
        <v>17.010000000000002</v>
      </c>
      <c r="AB44" s="100">
        <f t="shared" si="76"/>
        <v>1.4175</v>
      </c>
      <c r="AC44" s="100">
        <f t="shared" si="76"/>
        <v>1.4175</v>
      </c>
      <c r="AD44" s="100">
        <f t="shared" si="76"/>
        <v>1.4175</v>
      </c>
      <c r="AE44" s="100">
        <f t="shared" si="76"/>
        <v>1.4175</v>
      </c>
      <c r="AF44" s="100">
        <f t="shared" si="76"/>
        <v>1.4175</v>
      </c>
      <c r="AG44" s="100">
        <f t="shared" si="76"/>
        <v>1.4175</v>
      </c>
      <c r="AH44" s="100">
        <f t="shared" si="76"/>
        <v>1.4175</v>
      </c>
      <c r="AI44" s="100">
        <f t="shared" si="76"/>
        <v>1.4175</v>
      </c>
      <c r="AJ44" s="100">
        <f t="shared" si="76"/>
        <v>1.4175</v>
      </c>
      <c r="AK44" s="100">
        <f t="shared" si="76"/>
        <v>1.4175</v>
      </c>
      <c r="AL44" s="100">
        <f t="shared" si="76"/>
        <v>1.4175</v>
      </c>
      <c r="AM44" s="100">
        <f t="shared" si="76"/>
        <v>1.4175</v>
      </c>
      <c r="AN44" s="116">
        <f t="shared" si="77"/>
        <v>17.010000000000002</v>
      </c>
      <c r="AO44" s="100">
        <f t="shared" si="78"/>
        <v>1.4175</v>
      </c>
      <c r="AP44" s="100">
        <f t="shared" si="78"/>
        <v>1.4175</v>
      </c>
      <c r="AQ44" s="100">
        <f t="shared" si="78"/>
        <v>1.4175</v>
      </c>
      <c r="AR44" s="100">
        <f t="shared" si="78"/>
        <v>1.4175</v>
      </c>
      <c r="AS44" s="100">
        <f t="shared" si="78"/>
        <v>1.4175</v>
      </c>
      <c r="AT44" s="100">
        <f t="shared" si="78"/>
        <v>1.4175</v>
      </c>
      <c r="AU44" s="100">
        <f t="shared" si="78"/>
        <v>1.4175</v>
      </c>
      <c r="AV44" s="100">
        <f t="shared" si="78"/>
        <v>1.4175</v>
      </c>
      <c r="AW44" s="100">
        <f t="shared" si="78"/>
        <v>1.4175</v>
      </c>
      <c r="AX44" s="100">
        <f t="shared" si="78"/>
        <v>1.4175</v>
      </c>
      <c r="AY44" s="100">
        <f t="shared" si="78"/>
        <v>1.4175</v>
      </c>
      <c r="AZ44" s="100">
        <f t="shared" si="78"/>
        <v>1.4175</v>
      </c>
      <c r="BA44" s="116">
        <f t="shared" si="81"/>
        <v>17.010000000000002</v>
      </c>
      <c r="BB44" s="100" t="s">
        <v>176</v>
      </c>
      <c r="BC44" s="100" t="s">
        <v>176</v>
      </c>
      <c r="BD44" s="100" t="s">
        <v>176</v>
      </c>
      <c r="BE44" s="100" t="s">
        <v>176</v>
      </c>
      <c r="BF44" s="100" t="s">
        <v>176</v>
      </c>
      <c r="BG44" s="100" t="s">
        <v>176</v>
      </c>
      <c r="BH44" s="100" t="s">
        <v>176</v>
      </c>
      <c r="BI44" s="100" t="s">
        <v>176</v>
      </c>
      <c r="BJ44" s="100" t="s">
        <v>176</v>
      </c>
      <c r="BK44" s="100" t="s">
        <v>176</v>
      </c>
      <c r="BL44" s="100" t="s">
        <v>176</v>
      </c>
      <c r="BM44" s="100" t="s">
        <v>176</v>
      </c>
      <c r="BN44" s="116">
        <f>SUM(BB44:BE44)</f>
        <v>0</v>
      </c>
      <c r="BO44" s="100" t="s">
        <v>176</v>
      </c>
      <c r="BP44" s="100" t="s">
        <v>176</v>
      </c>
      <c r="BQ44" s="83">
        <f t="shared" si="79"/>
        <v>8.3333333333333332E-3</v>
      </c>
      <c r="BR44" s="100">
        <f t="shared" si="80"/>
        <v>170.1</v>
      </c>
    </row>
    <row r="45" spans="1:70" ht="12.75" customHeight="1" outlineLevel="1" x14ac:dyDescent="0.2">
      <c r="A45" s="9">
        <v>206</v>
      </c>
      <c r="B45" s="10" t="s">
        <v>74</v>
      </c>
      <c r="C45" s="11">
        <v>73541</v>
      </c>
      <c r="D45" s="12">
        <v>39344</v>
      </c>
      <c r="E45" s="129">
        <v>698</v>
      </c>
      <c r="F45" s="102">
        <v>418.8</v>
      </c>
      <c r="G45" s="208">
        <f t="shared" si="55"/>
        <v>376.92</v>
      </c>
      <c r="H45" s="71">
        <f t="shared" si="56"/>
        <v>37.692</v>
      </c>
      <c r="I45" s="71">
        <f t="shared" si="57"/>
        <v>37.692</v>
      </c>
      <c r="J45" s="71">
        <f t="shared" si="58"/>
        <v>37.692</v>
      </c>
      <c r="K45" s="71">
        <f t="shared" si="59"/>
        <v>37.692</v>
      </c>
      <c r="L45" s="71">
        <f t="shared" si="60"/>
        <v>37.692</v>
      </c>
      <c r="M45" s="71">
        <f t="shared" si="61"/>
        <v>37.692</v>
      </c>
      <c r="N45" s="71">
        <f t="shared" si="62"/>
        <v>37.692</v>
      </c>
      <c r="O45" s="130">
        <f t="shared" si="63"/>
        <v>3.141</v>
      </c>
      <c r="P45" s="130">
        <f t="shared" si="64"/>
        <v>3.141</v>
      </c>
      <c r="Q45" s="130">
        <f t="shared" si="65"/>
        <v>3.141</v>
      </c>
      <c r="R45" s="130">
        <f t="shared" si="66"/>
        <v>3.141</v>
      </c>
      <c r="S45" s="130">
        <f t="shared" si="67"/>
        <v>3.141</v>
      </c>
      <c r="T45" s="130">
        <f t="shared" si="68"/>
        <v>3.141</v>
      </c>
      <c r="U45" s="130">
        <f t="shared" si="69"/>
        <v>3.141</v>
      </c>
      <c r="V45" s="130">
        <f t="shared" si="70"/>
        <v>3.141</v>
      </c>
      <c r="W45" s="130">
        <f t="shared" si="71"/>
        <v>3.141</v>
      </c>
      <c r="X45" s="130">
        <f t="shared" si="72"/>
        <v>3.141</v>
      </c>
      <c r="Y45" s="130">
        <f t="shared" si="73"/>
        <v>3.141</v>
      </c>
      <c r="Z45" s="130">
        <f t="shared" si="74"/>
        <v>3.141</v>
      </c>
      <c r="AA45" s="116">
        <f t="shared" si="75"/>
        <v>37.691999999999993</v>
      </c>
      <c r="AB45" s="100">
        <f t="shared" si="76"/>
        <v>3.141</v>
      </c>
      <c r="AC45" s="100">
        <f t="shared" si="76"/>
        <v>3.141</v>
      </c>
      <c r="AD45" s="100">
        <f t="shared" si="76"/>
        <v>3.141</v>
      </c>
      <c r="AE45" s="100">
        <f t="shared" si="76"/>
        <v>3.141</v>
      </c>
      <c r="AF45" s="100">
        <f t="shared" si="76"/>
        <v>3.141</v>
      </c>
      <c r="AG45" s="100">
        <f t="shared" si="76"/>
        <v>3.141</v>
      </c>
      <c r="AH45" s="100">
        <f t="shared" si="76"/>
        <v>3.141</v>
      </c>
      <c r="AI45" s="100">
        <f t="shared" si="76"/>
        <v>3.141</v>
      </c>
      <c r="AJ45" s="100">
        <f t="shared" si="76"/>
        <v>3.141</v>
      </c>
      <c r="AK45" s="100">
        <f t="shared" si="76"/>
        <v>3.141</v>
      </c>
      <c r="AL45" s="100">
        <f t="shared" si="76"/>
        <v>3.141</v>
      </c>
      <c r="AM45" s="100">
        <f t="shared" si="76"/>
        <v>3.141</v>
      </c>
      <c r="AN45" s="116">
        <f t="shared" si="77"/>
        <v>37.691999999999993</v>
      </c>
      <c r="AO45" s="100">
        <f t="shared" si="78"/>
        <v>3.141</v>
      </c>
      <c r="AP45" s="100">
        <f t="shared" si="78"/>
        <v>3.141</v>
      </c>
      <c r="AQ45" s="100">
        <f t="shared" si="78"/>
        <v>3.141</v>
      </c>
      <c r="AR45" s="100">
        <f t="shared" si="78"/>
        <v>3.141</v>
      </c>
      <c r="AS45" s="100">
        <f t="shared" si="78"/>
        <v>3.141</v>
      </c>
      <c r="AT45" s="100">
        <f t="shared" si="78"/>
        <v>3.141</v>
      </c>
      <c r="AU45" s="100">
        <f t="shared" si="78"/>
        <v>3.141</v>
      </c>
      <c r="AV45" s="100">
        <f t="shared" si="78"/>
        <v>3.141</v>
      </c>
      <c r="AW45" s="100">
        <f t="shared" si="78"/>
        <v>3.141</v>
      </c>
      <c r="AX45" s="100">
        <f t="shared" si="78"/>
        <v>3.141</v>
      </c>
      <c r="AY45" s="100">
        <f t="shared" si="78"/>
        <v>3.141</v>
      </c>
      <c r="AZ45" s="100">
        <f t="shared" si="78"/>
        <v>3.141</v>
      </c>
      <c r="BA45" s="116">
        <f t="shared" si="81"/>
        <v>37.691999999999993</v>
      </c>
      <c r="BB45" s="100" t="s">
        <v>176</v>
      </c>
      <c r="BC45" s="100" t="s">
        <v>176</v>
      </c>
      <c r="BD45" s="100" t="s">
        <v>176</v>
      </c>
      <c r="BE45" s="100" t="s">
        <v>176</v>
      </c>
      <c r="BF45" s="100" t="s">
        <v>176</v>
      </c>
      <c r="BG45" s="100" t="s">
        <v>176</v>
      </c>
      <c r="BH45" s="100" t="s">
        <v>176</v>
      </c>
      <c r="BI45" s="100" t="s">
        <v>176</v>
      </c>
      <c r="BJ45" s="100" t="s">
        <v>176</v>
      </c>
      <c r="BK45" s="100" t="s">
        <v>176</v>
      </c>
      <c r="BL45" s="100" t="s">
        <v>176</v>
      </c>
      <c r="BM45" s="100" t="s">
        <v>176</v>
      </c>
      <c r="BN45" s="116">
        <f>SUM(BB45:BE45)</f>
        <v>0</v>
      </c>
      <c r="BO45" s="100" t="s">
        <v>176</v>
      </c>
      <c r="BP45" s="100" t="s">
        <v>176</v>
      </c>
      <c r="BQ45" s="83">
        <f t="shared" si="79"/>
        <v>8.3333333333333332E-3</v>
      </c>
      <c r="BR45" s="100">
        <f t="shared" si="80"/>
        <v>376.92</v>
      </c>
    </row>
    <row r="46" spans="1:70" ht="12.75" customHeight="1" outlineLevel="1" x14ac:dyDescent="0.2">
      <c r="A46" s="9">
        <v>253</v>
      </c>
      <c r="B46" s="10" t="s">
        <v>90</v>
      </c>
      <c r="C46" s="11">
        <v>12623</v>
      </c>
      <c r="D46" s="12">
        <v>39721</v>
      </c>
      <c r="E46" s="129">
        <v>44.99</v>
      </c>
      <c r="F46" s="102">
        <v>26.994</v>
      </c>
      <c r="G46" s="208">
        <f t="shared" si="55"/>
        <v>24.294599999999999</v>
      </c>
      <c r="H46" s="71">
        <f t="shared" si="56"/>
        <v>2.4294600000000002</v>
      </c>
      <c r="I46" s="71">
        <f t="shared" si="57"/>
        <v>2.4294600000000002</v>
      </c>
      <c r="J46" s="71">
        <f t="shared" si="58"/>
        <v>2.4294600000000002</v>
      </c>
      <c r="K46" s="71">
        <f t="shared" si="59"/>
        <v>2.4294600000000002</v>
      </c>
      <c r="L46" s="71">
        <f t="shared" si="60"/>
        <v>2.4294600000000002</v>
      </c>
      <c r="M46" s="71">
        <f t="shared" si="61"/>
        <v>2.4294600000000002</v>
      </c>
      <c r="N46" s="71">
        <f t="shared" si="62"/>
        <v>2.4294600000000002</v>
      </c>
      <c r="O46" s="130">
        <f t="shared" si="63"/>
        <v>0.202455</v>
      </c>
      <c r="P46" s="130">
        <f t="shared" si="64"/>
        <v>0.202455</v>
      </c>
      <c r="Q46" s="130">
        <f t="shared" si="65"/>
        <v>0.202455</v>
      </c>
      <c r="R46" s="130">
        <f t="shared" si="66"/>
        <v>0.202455</v>
      </c>
      <c r="S46" s="130">
        <f t="shared" si="67"/>
        <v>0.202455</v>
      </c>
      <c r="T46" s="130">
        <f t="shared" si="68"/>
        <v>0.202455</v>
      </c>
      <c r="U46" s="130">
        <f t="shared" si="69"/>
        <v>0.202455</v>
      </c>
      <c r="V46" s="130">
        <f t="shared" si="70"/>
        <v>0.202455</v>
      </c>
      <c r="W46" s="130">
        <f t="shared" si="71"/>
        <v>0.202455</v>
      </c>
      <c r="X46" s="130">
        <f t="shared" si="72"/>
        <v>0.202455</v>
      </c>
      <c r="Y46" s="130">
        <f t="shared" si="73"/>
        <v>0.202455</v>
      </c>
      <c r="Z46" s="130">
        <f t="shared" si="74"/>
        <v>0.202455</v>
      </c>
      <c r="AA46" s="116">
        <f t="shared" si="75"/>
        <v>2.4294600000000002</v>
      </c>
      <c r="AB46" s="100">
        <f t="shared" si="76"/>
        <v>0.202455</v>
      </c>
      <c r="AC46" s="100">
        <f t="shared" si="76"/>
        <v>0.202455</v>
      </c>
      <c r="AD46" s="100">
        <f t="shared" si="76"/>
        <v>0.202455</v>
      </c>
      <c r="AE46" s="100">
        <f t="shared" si="76"/>
        <v>0.202455</v>
      </c>
      <c r="AF46" s="100">
        <f t="shared" si="76"/>
        <v>0.202455</v>
      </c>
      <c r="AG46" s="100">
        <f t="shared" si="76"/>
        <v>0.202455</v>
      </c>
      <c r="AH46" s="100">
        <f t="shared" si="76"/>
        <v>0.202455</v>
      </c>
      <c r="AI46" s="100">
        <f t="shared" si="76"/>
        <v>0.202455</v>
      </c>
      <c r="AJ46" s="100">
        <f t="shared" si="76"/>
        <v>0.202455</v>
      </c>
      <c r="AK46" s="100">
        <f t="shared" si="76"/>
        <v>0.202455</v>
      </c>
      <c r="AL46" s="100">
        <f t="shared" si="76"/>
        <v>0.202455</v>
      </c>
      <c r="AM46" s="100">
        <f t="shared" si="76"/>
        <v>0.202455</v>
      </c>
      <c r="AN46" s="116">
        <f t="shared" si="77"/>
        <v>2.4294600000000002</v>
      </c>
      <c r="AO46" s="100">
        <f t="shared" si="78"/>
        <v>0.202455</v>
      </c>
      <c r="AP46" s="100">
        <f t="shared" si="78"/>
        <v>0.202455</v>
      </c>
      <c r="AQ46" s="100">
        <f t="shared" si="78"/>
        <v>0.202455</v>
      </c>
      <c r="AR46" s="100">
        <f t="shared" si="78"/>
        <v>0.202455</v>
      </c>
      <c r="AS46" s="100">
        <f t="shared" si="78"/>
        <v>0.202455</v>
      </c>
      <c r="AT46" s="100">
        <f t="shared" si="78"/>
        <v>0.202455</v>
      </c>
      <c r="AU46" s="100">
        <f t="shared" si="78"/>
        <v>0.202455</v>
      </c>
      <c r="AV46" s="100">
        <f t="shared" si="78"/>
        <v>0.202455</v>
      </c>
      <c r="AW46" s="100">
        <f t="shared" si="78"/>
        <v>0.202455</v>
      </c>
      <c r="AX46" s="100">
        <f t="shared" si="78"/>
        <v>0.202455</v>
      </c>
      <c r="AY46" s="100">
        <f t="shared" si="78"/>
        <v>0.202455</v>
      </c>
      <c r="AZ46" s="100">
        <f t="shared" si="78"/>
        <v>0.202455</v>
      </c>
      <c r="BA46" s="116">
        <f t="shared" si="81"/>
        <v>2.4294600000000002</v>
      </c>
      <c r="BB46" s="100" t="s">
        <v>176</v>
      </c>
      <c r="BC46" s="100" t="s">
        <v>176</v>
      </c>
      <c r="BD46" s="100" t="s">
        <v>176</v>
      </c>
      <c r="BE46" s="100" t="s">
        <v>176</v>
      </c>
      <c r="BF46" s="100" t="s">
        <v>176</v>
      </c>
      <c r="BG46" s="100" t="s">
        <v>176</v>
      </c>
      <c r="BH46" s="100" t="s">
        <v>176</v>
      </c>
      <c r="BI46" s="100" t="s">
        <v>176</v>
      </c>
      <c r="BJ46" s="100" t="s">
        <v>176</v>
      </c>
      <c r="BK46" s="100" t="s">
        <v>176</v>
      </c>
      <c r="BL46" s="100" t="s">
        <v>176</v>
      </c>
      <c r="BM46" s="100" t="s">
        <v>176</v>
      </c>
      <c r="BN46" s="116">
        <f>SUM(BB46:BE46)</f>
        <v>0</v>
      </c>
      <c r="BO46" s="100" t="s">
        <v>176</v>
      </c>
      <c r="BP46" s="100" t="s">
        <v>176</v>
      </c>
      <c r="BQ46" s="83">
        <f t="shared" si="79"/>
        <v>8.3333333333333332E-3</v>
      </c>
      <c r="BR46" s="100">
        <f t="shared" si="80"/>
        <v>24.294599999999999</v>
      </c>
    </row>
    <row r="47" spans="1:70" ht="12.75" customHeight="1" outlineLevel="1" thickBot="1" x14ac:dyDescent="0.25">
      <c r="A47" s="9">
        <v>254</v>
      </c>
      <c r="B47" s="10" t="s">
        <v>91</v>
      </c>
      <c r="C47" s="11">
        <v>12622</v>
      </c>
      <c r="D47" s="12">
        <v>39721</v>
      </c>
      <c r="E47" s="136">
        <v>49.99</v>
      </c>
      <c r="F47" s="132">
        <v>29.994</v>
      </c>
      <c r="G47" s="208">
        <f t="shared" si="55"/>
        <v>26.994600000000002</v>
      </c>
      <c r="H47" s="71">
        <f t="shared" si="56"/>
        <v>2.6994600000000002</v>
      </c>
      <c r="I47" s="71">
        <f t="shared" si="57"/>
        <v>2.6994600000000002</v>
      </c>
      <c r="J47" s="71">
        <f t="shared" si="58"/>
        <v>2.6994600000000002</v>
      </c>
      <c r="K47" s="71">
        <f t="shared" si="59"/>
        <v>2.6994600000000002</v>
      </c>
      <c r="L47" s="71">
        <f t="shared" si="60"/>
        <v>2.6994600000000002</v>
      </c>
      <c r="M47" s="71">
        <f t="shared" si="61"/>
        <v>2.6994600000000002</v>
      </c>
      <c r="N47" s="71">
        <f t="shared" si="62"/>
        <v>2.6994600000000002</v>
      </c>
      <c r="O47" s="130">
        <f t="shared" si="63"/>
        <v>0.22495500000000002</v>
      </c>
      <c r="P47" s="130">
        <f t="shared" si="64"/>
        <v>0.22495500000000002</v>
      </c>
      <c r="Q47" s="130">
        <f t="shared" si="65"/>
        <v>0.22495500000000002</v>
      </c>
      <c r="R47" s="130">
        <f t="shared" si="66"/>
        <v>0.22495500000000002</v>
      </c>
      <c r="S47" s="130">
        <f t="shared" si="67"/>
        <v>0.22495500000000002</v>
      </c>
      <c r="T47" s="130">
        <f t="shared" si="68"/>
        <v>0.22495500000000002</v>
      </c>
      <c r="U47" s="130">
        <f t="shared" si="69"/>
        <v>0.22495500000000002</v>
      </c>
      <c r="V47" s="130">
        <f t="shared" si="70"/>
        <v>0.22495500000000002</v>
      </c>
      <c r="W47" s="130">
        <f t="shared" si="71"/>
        <v>0.22495500000000002</v>
      </c>
      <c r="X47" s="130">
        <f t="shared" si="72"/>
        <v>0.22495500000000002</v>
      </c>
      <c r="Y47" s="130">
        <f t="shared" si="73"/>
        <v>0.22495500000000002</v>
      </c>
      <c r="Z47" s="130">
        <f t="shared" si="74"/>
        <v>0.22495500000000002</v>
      </c>
      <c r="AA47" s="116">
        <f t="shared" si="75"/>
        <v>2.6994600000000002</v>
      </c>
      <c r="AB47" s="100">
        <f t="shared" si="76"/>
        <v>0.22495500000000002</v>
      </c>
      <c r="AC47" s="100">
        <f t="shared" si="76"/>
        <v>0.22495500000000002</v>
      </c>
      <c r="AD47" s="100">
        <f t="shared" si="76"/>
        <v>0.22495500000000002</v>
      </c>
      <c r="AE47" s="100">
        <f t="shared" si="76"/>
        <v>0.22495500000000002</v>
      </c>
      <c r="AF47" s="100">
        <f t="shared" si="76"/>
        <v>0.22495500000000002</v>
      </c>
      <c r="AG47" s="100">
        <f t="shared" si="76"/>
        <v>0.22495500000000002</v>
      </c>
      <c r="AH47" s="100">
        <f t="shared" si="76"/>
        <v>0.22495500000000002</v>
      </c>
      <c r="AI47" s="100">
        <f t="shared" si="76"/>
        <v>0.22495500000000002</v>
      </c>
      <c r="AJ47" s="100">
        <f t="shared" si="76"/>
        <v>0.22495500000000002</v>
      </c>
      <c r="AK47" s="100">
        <f t="shared" si="76"/>
        <v>0.22495500000000002</v>
      </c>
      <c r="AL47" s="100">
        <f t="shared" si="76"/>
        <v>0.22495500000000002</v>
      </c>
      <c r="AM47" s="100">
        <f t="shared" si="76"/>
        <v>0.22495500000000002</v>
      </c>
      <c r="AN47" s="116">
        <f t="shared" si="77"/>
        <v>2.6994600000000002</v>
      </c>
      <c r="AO47" s="100">
        <f t="shared" si="78"/>
        <v>0.22495500000000002</v>
      </c>
      <c r="AP47" s="100">
        <f t="shared" si="78"/>
        <v>0.22495500000000002</v>
      </c>
      <c r="AQ47" s="100">
        <f t="shared" si="78"/>
        <v>0.22495500000000002</v>
      </c>
      <c r="AR47" s="100">
        <f t="shared" si="78"/>
        <v>0.22495500000000002</v>
      </c>
      <c r="AS47" s="100">
        <f t="shared" si="78"/>
        <v>0.22495500000000002</v>
      </c>
      <c r="AT47" s="100">
        <f t="shared" si="78"/>
        <v>0.22495500000000002</v>
      </c>
      <c r="AU47" s="100">
        <f t="shared" si="78"/>
        <v>0.22495500000000002</v>
      </c>
      <c r="AV47" s="100">
        <f t="shared" si="78"/>
        <v>0.22495500000000002</v>
      </c>
      <c r="AW47" s="100">
        <f t="shared" si="78"/>
        <v>0.22495500000000002</v>
      </c>
      <c r="AX47" s="100">
        <f t="shared" si="78"/>
        <v>0.22495500000000002</v>
      </c>
      <c r="AY47" s="100">
        <f t="shared" si="78"/>
        <v>0.22495500000000002</v>
      </c>
      <c r="AZ47" s="100">
        <f t="shared" si="78"/>
        <v>0.22495500000000002</v>
      </c>
      <c r="BA47" s="116">
        <f t="shared" si="81"/>
        <v>2.6994600000000002</v>
      </c>
      <c r="BB47" s="100" t="s">
        <v>176</v>
      </c>
      <c r="BC47" s="100" t="s">
        <v>176</v>
      </c>
      <c r="BD47" s="100" t="s">
        <v>176</v>
      </c>
      <c r="BE47" s="100" t="s">
        <v>176</v>
      </c>
      <c r="BF47" s="100" t="s">
        <v>176</v>
      </c>
      <c r="BG47" s="100" t="s">
        <v>176</v>
      </c>
      <c r="BH47" s="100" t="s">
        <v>176</v>
      </c>
      <c r="BI47" s="100" t="s">
        <v>176</v>
      </c>
      <c r="BJ47" s="100" t="s">
        <v>176</v>
      </c>
      <c r="BK47" s="100" t="s">
        <v>176</v>
      </c>
      <c r="BL47" s="100" t="s">
        <v>176</v>
      </c>
      <c r="BM47" s="100" t="s">
        <v>176</v>
      </c>
      <c r="BN47" s="116">
        <f>SUM(BB47:BH47)</f>
        <v>0</v>
      </c>
      <c r="BO47" s="100" t="s">
        <v>176</v>
      </c>
      <c r="BP47" s="100" t="s">
        <v>176</v>
      </c>
      <c r="BQ47" s="83">
        <f t="shared" si="79"/>
        <v>8.3333333333333332E-3</v>
      </c>
      <c r="BR47" s="100">
        <f t="shared" si="80"/>
        <v>26.994600000000005</v>
      </c>
    </row>
    <row r="48" spans="1:70" ht="12.75" customHeight="1" thickBot="1" x14ac:dyDescent="0.25">
      <c r="A48" s="22"/>
      <c r="B48" s="23"/>
      <c r="C48" s="24"/>
      <c r="D48" s="106"/>
      <c r="E48" s="137" t="s">
        <v>168</v>
      </c>
      <c r="F48" s="126">
        <f>SUM(F42:F47)</f>
        <v>1135.1879999999999</v>
      </c>
      <c r="G48" s="98">
        <f>SUM(G42:G47)</f>
        <v>1021.6692</v>
      </c>
      <c r="H48" s="99">
        <f t="shared" ref="H48:Z48" si="82">SUM(H42:H47)</f>
        <v>102.16692000000002</v>
      </c>
      <c r="I48" s="99">
        <f t="shared" si="82"/>
        <v>102.16692000000002</v>
      </c>
      <c r="J48" s="99">
        <f t="shared" si="82"/>
        <v>102.16692000000002</v>
      </c>
      <c r="K48" s="99">
        <f t="shared" si="82"/>
        <v>102.16692000000002</v>
      </c>
      <c r="L48" s="99">
        <f t="shared" si="82"/>
        <v>102.16692000000002</v>
      </c>
      <c r="M48" s="99">
        <f t="shared" si="82"/>
        <v>102.16692000000002</v>
      </c>
      <c r="N48" s="99">
        <f t="shared" si="82"/>
        <v>102.16692000000002</v>
      </c>
      <c r="O48" s="99">
        <f t="shared" si="82"/>
        <v>8.513910000000001</v>
      </c>
      <c r="P48" s="99">
        <f t="shared" si="82"/>
        <v>8.513910000000001</v>
      </c>
      <c r="Q48" s="99">
        <f t="shared" si="82"/>
        <v>8.513910000000001</v>
      </c>
      <c r="R48" s="99">
        <f t="shared" si="82"/>
        <v>8.513910000000001</v>
      </c>
      <c r="S48" s="99">
        <f t="shared" si="82"/>
        <v>8.513910000000001</v>
      </c>
      <c r="T48" s="99">
        <f t="shared" si="82"/>
        <v>8.513910000000001</v>
      </c>
      <c r="U48" s="99">
        <f t="shared" si="82"/>
        <v>8.513910000000001</v>
      </c>
      <c r="V48" s="99">
        <f t="shared" si="82"/>
        <v>8.513910000000001</v>
      </c>
      <c r="W48" s="99">
        <f t="shared" si="82"/>
        <v>8.513910000000001</v>
      </c>
      <c r="X48" s="99">
        <f t="shared" si="82"/>
        <v>8.513910000000001</v>
      </c>
      <c r="Y48" s="99">
        <f t="shared" si="82"/>
        <v>8.513910000000001</v>
      </c>
      <c r="Z48" s="99">
        <f t="shared" si="82"/>
        <v>8.513910000000001</v>
      </c>
      <c r="AA48" s="135">
        <f t="shared" si="75"/>
        <v>102.16691999999999</v>
      </c>
      <c r="AB48" s="135">
        <f t="shared" ref="AB48:AM48" si="83">SUM(AB42:AB47)</f>
        <v>8.513910000000001</v>
      </c>
      <c r="AC48" s="135">
        <f t="shared" si="83"/>
        <v>8.513910000000001</v>
      </c>
      <c r="AD48" s="135">
        <f t="shared" si="83"/>
        <v>8.513910000000001</v>
      </c>
      <c r="AE48" s="135">
        <f t="shared" si="83"/>
        <v>8.513910000000001</v>
      </c>
      <c r="AF48" s="135">
        <f t="shared" si="83"/>
        <v>8.513910000000001</v>
      </c>
      <c r="AG48" s="135">
        <f t="shared" si="83"/>
        <v>8.513910000000001</v>
      </c>
      <c r="AH48" s="135">
        <f t="shared" si="83"/>
        <v>8.513910000000001</v>
      </c>
      <c r="AI48" s="135">
        <f t="shared" si="83"/>
        <v>8.513910000000001</v>
      </c>
      <c r="AJ48" s="135">
        <f t="shared" si="83"/>
        <v>8.513910000000001</v>
      </c>
      <c r="AK48" s="135">
        <f t="shared" si="83"/>
        <v>8.513910000000001</v>
      </c>
      <c r="AL48" s="135">
        <f t="shared" si="83"/>
        <v>8.513910000000001</v>
      </c>
      <c r="AM48" s="135">
        <f t="shared" si="83"/>
        <v>8.513910000000001</v>
      </c>
      <c r="AN48" s="135">
        <f t="shared" si="77"/>
        <v>102.16691999999999</v>
      </c>
      <c r="AO48" s="135">
        <f t="shared" ref="AO48:AP48" si="84">SUM(AO42:AO47)</f>
        <v>8.513910000000001</v>
      </c>
      <c r="AP48" s="135">
        <f t="shared" si="84"/>
        <v>8.513910000000001</v>
      </c>
      <c r="AQ48" s="135">
        <f t="shared" ref="AQ48:AR48" si="85">SUM(AQ42:AQ47)</f>
        <v>8.513910000000001</v>
      </c>
      <c r="AR48" s="135">
        <f t="shared" si="85"/>
        <v>8.513910000000001</v>
      </c>
      <c r="AS48" s="135">
        <f t="shared" ref="AS48:AY48" si="86">SUM(AS42:AS47)</f>
        <v>8.513910000000001</v>
      </c>
      <c r="AT48" s="135">
        <f t="shared" si="86"/>
        <v>8.513910000000001</v>
      </c>
      <c r="AU48" s="135">
        <f t="shared" si="86"/>
        <v>8.513910000000001</v>
      </c>
      <c r="AV48" s="135">
        <f t="shared" si="86"/>
        <v>8.513910000000001</v>
      </c>
      <c r="AW48" s="135">
        <f t="shared" si="86"/>
        <v>8.513910000000001</v>
      </c>
      <c r="AX48" s="135">
        <f t="shared" si="86"/>
        <v>8.513910000000001</v>
      </c>
      <c r="AY48" s="135">
        <f t="shared" si="86"/>
        <v>8.513910000000001</v>
      </c>
      <c r="AZ48" s="135">
        <f t="shared" ref="AZ48" si="87">SUM(AZ42:AZ47)</f>
        <v>8.513910000000001</v>
      </c>
      <c r="BA48" s="135">
        <f>SUM(AO48:AZ48)</f>
        <v>102.16691999999999</v>
      </c>
      <c r="BB48" s="135">
        <f t="shared" ref="BB48:BG48" si="88">SUM(BB42:BB47)</f>
        <v>0</v>
      </c>
      <c r="BC48" s="135">
        <f t="shared" si="88"/>
        <v>0</v>
      </c>
      <c r="BD48" s="135">
        <f t="shared" si="88"/>
        <v>0</v>
      </c>
      <c r="BE48" s="135">
        <f t="shared" si="88"/>
        <v>0</v>
      </c>
      <c r="BF48" s="135">
        <f t="shared" si="88"/>
        <v>0</v>
      </c>
      <c r="BG48" s="135">
        <f t="shared" si="88"/>
        <v>0</v>
      </c>
      <c r="BH48" s="135">
        <f t="shared" ref="BH48:BL48" si="89">SUM(BH42:BH47)</f>
        <v>0</v>
      </c>
      <c r="BI48" s="135">
        <f t="shared" si="89"/>
        <v>0</v>
      </c>
      <c r="BJ48" s="135">
        <f t="shared" si="89"/>
        <v>0</v>
      </c>
      <c r="BK48" s="135">
        <f t="shared" si="89"/>
        <v>0</v>
      </c>
      <c r="BL48" s="135">
        <f t="shared" si="89"/>
        <v>0</v>
      </c>
      <c r="BM48" s="135">
        <f t="shared" ref="BM48:BO48" si="90">SUM(BM42:BM47)</f>
        <v>0</v>
      </c>
      <c r="BN48" s="135">
        <f t="shared" ref="BN48" si="91">SUM(BN42:BN47)</f>
        <v>0</v>
      </c>
      <c r="BO48" s="135">
        <f t="shared" si="90"/>
        <v>0</v>
      </c>
      <c r="BP48" s="135">
        <f t="shared" ref="BP48" si="92">SUM(BP42:BP47)</f>
        <v>0</v>
      </c>
      <c r="BQ48" s="73"/>
      <c r="BR48" s="100">
        <f>+H48+I48+J48+K48+L48+M48+N48+AA48+AN48+BA48+BN48</f>
        <v>1021.6692000000002</v>
      </c>
    </row>
    <row r="49" spans="1:70" ht="12.75" customHeight="1" x14ac:dyDescent="0.2">
      <c r="A49" s="36"/>
      <c r="B49" s="36"/>
      <c r="C49" s="36"/>
      <c r="D49" s="70"/>
      <c r="E49" s="36"/>
      <c r="F49" s="101"/>
      <c r="G49" s="78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36"/>
      <c r="BO49" s="36"/>
      <c r="BP49" s="36"/>
      <c r="BQ49" s="73"/>
      <c r="BR49" s="100"/>
    </row>
    <row r="50" spans="1:70" ht="12.75" customHeight="1" x14ac:dyDescent="0.2">
      <c r="A50" s="240" t="s">
        <v>169</v>
      </c>
      <c r="B50" s="237"/>
      <c r="C50" s="237"/>
      <c r="D50" s="238"/>
      <c r="E50" s="8"/>
      <c r="F50" s="102"/>
      <c r="G50" s="81">
        <v>0.9</v>
      </c>
      <c r="H50" s="81">
        <v>0.1</v>
      </c>
      <c r="I50" s="81">
        <v>0.1</v>
      </c>
      <c r="J50" s="81">
        <v>0.1</v>
      </c>
      <c r="K50" s="81">
        <v>0.1</v>
      </c>
      <c r="L50" s="81">
        <v>0.1</v>
      </c>
      <c r="M50" s="81">
        <v>0.1</v>
      </c>
      <c r="N50" s="81">
        <v>0.1</v>
      </c>
      <c r="O50" s="82">
        <f t="shared" ref="O50:Z50" si="93">10%/12</f>
        <v>8.3333333333333332E-3</v>
      </c>
      <c r="P50" s="82">
        <f t="shared" si="93"/>
        <v>8.3333333333333332E-3</v>
      </c>
      <c r="Q50" s="82">
        <f t="shared" si="93"/>
        <v>8.3333333333333332E-3</v>
      </c>
      <c r="R50" s="82">
        <f t="shared" si="93"/>
        <v>8.3333333333333332E-3</v>
      </c>
      <c r="S50" s="82">
        <f t="shared" si="93"/>
        <v>8.3333333333333332E-3</v>
      </c>
      <c r="T50" s="82">
        <f t="shared" si="93"/>
        <v>8.3333333333333332E-3</v>
      </c>
      <c r="U50" s="82">
        <f t="shared" si="93"/>
        <v>8.3333333333333332E-3</v>
      </c>
      <c r="V50" s="82">
        <f t="shared" si="93"/>
        <v>8.3333333333333332E-3</v>
      </c>
      <c r="W50" s="82">
        <f t="shared" si="93"/>
        <v>8.3333333333333332E-3</v>
      </c>
      <c r="X50" s="82">
        <f t="shared" si="93"/>
        <v>8.3333333333333332E-3</v>
      </c>
      <c r="Y50" s="82">
        <f t="shared" si="93"/>
        <v>8.3333333333333332E-3</v>
      </c>
      <c r="Z50" s="82">
        <f t="shared" si="93"/>
        <v>8.3333333333333332E-3</v>
      </c>
      <c r="AA50" s="82">
        <f t="shared" ref="AA50:AA63" si="94">SUM(O50:Z50)</f>
        <v>9.9999999999999992E-2</v>
      </c>
      <c r="AB50" s="82">
        <f t="shared" ref="AB50:AY50" si="95">10%/12</f>
        <v>8.3333333333333332E-3</v>
      </c>
      <c r="AC50" s="82">
        <f t="shared" si="95"/>
        <v>8.3333333333333332E-3</v>
      </c>
      <c r="AD50" s="82">
        <f t="shared" si="95"/>
        <v>8.3333333333333332E-3</v>
      </c>
      <c r="AE50" s="82">
        <f t="shared" si="95"/>
        <v>8.3333333333333332E-3</v>
      </c>
      <c r="AF50" s="82">
        <f t="shared" si="95"/>
        <v>8.3333333333333332E-3</v>
      </c>
      <c r="AG50" s="82">
        <f t="shared" si="95"/>
        <v>8.3333333333333332E-3</v>
      </c>
      <c r="AH50" s="82">
        <f t="shared" si="95"/>
        <v>8.3333333333333332E-3</v>
      </c>
      <c r="AI50" s="82">
        <f t="shared" si="95"/>
        <v>8.3333333333333332E-3</v>
      </c>
      <c r="AJ50" s="82">
        <f t="shared" si="95"/>
        <v>8.3333333333333332E-3</v>
      </c>
      <c r="AK50" s="82">
        <f t="shared" si="95"/>
        <v>8.3333333333333332E-3</v>
      </c>
      <c r="AL50" s="82">
        <f t="shared" si="95"/>
        <v>8.3333333333333332E-3</v>
      </c>
      <c r="AM50" s="82">
        <f t="shared" si="95"/>
        <v>8.3333333333333332E-3</v>
      </c>
      <c r="AN50" s="82">
        <f t="shared" ref="AN50:AN63" si="96">SUM(AB50:AM50)</f>
        <v>9.9999999999999992E-2</v>
      </c>
      <c r="AO50" s="82">
        <f t="shared" si="95"/>
        <v>8.3333333333333332E-3</v>
      </c>
      <c r="AP50" s="82">
        <f t="shared" si="95"/>
        <v>8.3333333333333332E-3</v>
      </c>
      <c r="AQ50" s="82">
        <f t="shared" si="95"/>
        <v>8.3333333333333332E-3</v>
      </c>
      <c r="AR50" s="82">
        <f t="shared" si="95"/>
        <v>8.3333333333333332E-3</v>
      </c>
      <c r="AS50" s="82">
        <f t="shared" si="95"/>
        <v>8.3333333333333332E-3</v>
      </c>
      <c r="AT50" s="82">
        <f t="shared" si="95"/>
        <v>8.3333333333333332E-3</v>
      </c>
      <c r="AU50" s="82">
        <f t="shared" si="95"/>
        <v>8.3333333333333332E-3</v>
      </c>
      <c r="AV50" s="82">
        <f t="shared" si="95"/>
        <v>8.3333333333333332E-3</v>
      </c>
      <c r="AW50" s="82">
        <f t="shared" si="95"/>
        <v>8.3333333333333332E-3</v>
      </c>
      <c r="AX50" s="82">
        <f t="shared" si="95"/>
        <v>8.3333333333333332E-3</v>
      </c>
      <c r="AY50" s="82">
        <f t="shared" si="95"/>
        <v>8.3333333333333332E-3</v>
      </c>
      <c r="AZ50" s="82">
        <f>10%/12</f>
        <v>8.3333333333333332E-3</v>
      </c>
      <c r="BA50" s="82">
        <f>SUM(AO50:AZ50)</f>
        <v>9.9999999999999992E-2</v>
      </c>
      <c r="BB50" s="82">
        <f>10%/12</f>
        <v>8.3333333333333332E-3</v>
      </c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>
        <f>SUM(BB50)</f>
        <v>8.3333333333333332E-3</v>
      </c>
      <c r="BO50" s="82"/>
      <c r="BP50" s="82"/>
      <c r="BQ50" s="83">
        <f t="shared" ref="BQ50:BQ62" si="97">10%/12</f>
        <v>8.3333333333333332E-3</v>
      </c>
      <c r="BR50" s="100"/>
    </row>
    <row r="51" spans="1:70" ht="12.75" customHeight="1" outlineLevel="1" x14ac:dyDescent="0.2">
      <c r="A51" s="9">
        <v>88</v>
      </c>
      <c r="B51" s="10" t="s">
        <v>36</v>
      </c>
      <c r="C51" s="11">
        <v>6704</v>
      </c>
      <c r="D51" s="12">
        <v>35746</v>
      </c>
      <c r="E51" s="129">
        <v>210</v>
      </c>
      <c r="F51" s="102">
        <v>126</v>
      </c>
      <c r="G51" s="208">
        <f t="shared" ref="G51:G62" si="98">F51*90%</f>
        <v>113.4</v>
      </c>
      <c r="H51" s="71">
        <f t="shared" ref="H51:H61" si="99">G51*10%</f>
        <v>11.340000000000002</v>
      </c>
      <c r="I51" s="71">
        <f t="shared" ref="I51:I61" si="100">G51*10%</f>
        <v>11.340000000000002</v>
      </c>
      <c r="J51" s="71">
        <f t="shared" ref="J51:J62" si="101">G51*10%</f>
        <v>11.340000000000002</v>
      </c>
      <c r="K51" s="71">
        <f t="shared" ref="K51:K62" si="102">G51*10%</f>
        <v>11.340000000000002</v>
      </c>
      <c r="L51" s="71">
        <f t="shared" ref="L51:L62" si="103">G51*10%</f>
        <v>11.340000000000002</v>
      </c>
      <c r="M51" s="71">
        <f t="shared" ref="M51:M62" si="104">G51*10%</f>
        <v>11.340000000000002</v>
      </c>
      <c r="N51" s="71">
        <f t="shared" ref="N51:N62" si="105">G51*10%</f>
        <v>11.340000000000002</v>
      </c>
      <c r="O51" s="130">
        <f t="shared" ref="O51:O62" si="106">G51*BQ51</f>
        <v>0.94500000000000006</v>
      </c>
      <c r="P51" s="130">
        <f t="shared" ref="P51:P62" si="107">G51*BQ51</f>
        <v>0.94500000000000006</v>
      </c>
      <c r="Q51" s="130">
        <f t="shared" ref="Q51:Q62" si="108">G51*BQ51</f>
        <v>0.94500000000000006</v>
      </c>
      <c r="R51" s="130">
        <f t="shared" ref="R51:R62" si="109">G51*BQ51</f>
        <v>0.94500000000000006</v>
      </c>
      <c r="S51" s="130">
        <f t="shared" ref="S51:S62" si="110">G51*BQ51</f>
        <v>0.94500000000000006</v>
      </c>
      <c r="T51" s="130">
        <f t="shared" ref="T51:T62" si="111">G51*BQ51</f>
        <v>0.94500000000000006</v>
      </c>
      <c r="U51" s="130">
        <f t="shared" ref="U51:U62" si="112">G51*BQ51</f>
        <v>0.94500000000000006</v>
      </c>
      <c r="V51" s="130">
        <f t="shared" ref="V51:V62" si="113">G51*BQ51</f>
        <v>0.94500000000000006</v>
      </c>
      <c r="W51" s="130">
        <f t="shared" ref="W51:W62" si="114">G51*BQ51</f>
        <v>0.94500000000000006</v>
      </c>
      <c r="X51" s="130">
        <f t="shared" ref="X51:X62" si="115">G51*BQ51</f>
        <v>0.94500000000000006</v>
      </c>
      <c r="Y51" s="130">
        <f t="shared" ref="Y51:Y62" si="116">G51*BQ51</f>
        <v>0.94500000000000006</v>
      </c>
      <c r="Z51" s="130">
        <f t="shared" ref="Z51:Z62" si="117">G51*BQ51</f>
        <v>0.94500000000000006</v>
      </c>
      <c r="AA51" s="116">
        <f t="shared" si="94"/>
        <v>11.340000000000002</v>
      </c>
      <c r="AB51" s="100">
        <f t="shared" ref="AB51:AM62" si="118">$G51*$BQ51</f>
        <v>0.94500000000000006</v>
      </c>
      <c r="AC51" s="100">
        <f t="shared" si="118"/>
        <v>0.94500000000000006</v>
      </c>
      <c r="AD51" s="100">
        <f t="shared" si="118"/>
        <v>0.94500000000000006</v>
      </c>
      <c r="AE51" s="100">
        <f t="shared" si="118"/>
        <v>0.94500000000000006</v>
      </c>
      <c r="AF51" s="100">
        <f t="shared" si="118"/>
        <v>0.94500000000000006</v>
      </c>
      <c r="AG51" s="100">
        <f t="shared" si="118"/>
        <v>0.94500000000000006</v>
      </c>
      <c r="AH51" s="100">
        <f t="shared" si="118"/>
        <v>0.94500000000000006</v>
      </c>
      <c r="AI51" s="100">
        <f t="shared" si="118"/>
        <v>0.94500000000000006</v>
      </c>
      <c r="AJ51" s="100">
        <f t="shared" si="118"/>
        <v>0.94500000000000006</v>
      </c>
      <c r="AK51" s="100">
        <f t="shared" si="118"/>
        <v>0.94500000000000006</v>
      </c>
      <c r="AL51" s="100">
        <f t="shared" si="118"/>
        <v>0.94500000000000006</v>
      </c>
      <c r="AM51" s="100">
        <f t="shared" si="118"/>
        <v>0.94500000000000006</v>
      </c>
      <c r="AN51" s="116">
        <f t="shared" si="96"/>
        <v>11.340000000000002</v>
      </c>
      <c r="AO51" s="100">
        <f t="shared" ref="AO51:AZ62" si="119">$G51*$BQ51</f>
        <v>0.94500000000000006</v>
      </c>
      <c r="AP51" s="100">
        <f t="shared" si="119"/>
        <v>0.94500000000000006</v>
      </c>
      <c r="AQ51" s="100">
        <f t="shared" si="119"/>
        <v>0.94500000000000006</v>
      </c>
      <c r="AR51" s="100">
        <f t="shared" si="119"/>
        <v>0.94500000000000006</v>
      </c>
      <c r="AS51" s="100">
        <f t="shared" si="119"/>
        <v>0.94500000000000006</v>
      </c>
      <c r="AT51" s="100">
        <f t="shared" si="119"/>
        <v>0.94500000000000006</v>
      </c>
      <c r="AU51" s="100">
        <f t="shared" si="119"/>
        <v>0.94500000000000006</v>
      </c>
      <c r="AV51" s="100">
        <f t="shared" si="119"/>
        <v>0.94500000000000006</v>
      </c>
      <c r="AW51" s="100">
        <f t="shared" si="119"/>
        <v>0.94500000000000006</v>
      </c>
      <c r="AX51" s="100">
        <f t="shared" si="119"/>
        <v>0.94500000000000006</v>
      </c>
      <c r="AY51" s="100">
        <f t="shared" si="119"/>
        <v>0.94500000000000006</v>
      </c>
      <c r="AZ51" s="100">
        <f t="shared" si="119"/>
        <v>0.94500000000000006</v>
      </c>
      <c r="BA51" s="116">
        <f>SUM(AO51:AZ51)</f>
        <v>11.340000000000002</v>
      </c>
      <c r="BB51" s="100" t="s">
        <v>176</v>
      </c>
      <c r="BC51" s="100" t="s">
        <v>176</v>
      </c>
      <c r="BD51" s="100" t="s">
        <v>176</v>
      </c>
      <c r="BE51" s="100" t="s">
        <v>176</v>
      </c>
      <c r="BF51" s="100" t="s">
        <v>176</v>
      </c>
      <c r="BG51" s="100" t="s">
        <v>176</v>
      </c>
      <c r="BH51" s="100" t="s">
        <v>176</v>
      </c>
      <c r="BI51" s="100" t="s">
        <v>176</v>
      </c>
      <c r="BJ51" s="100" t="s">
        <v>176</v>
      </c>
      <c r="BK51" s="100" t="s">
        <v>176</v>
      </c>
      <c r="BL51" s="100" t="s">
        <v>176</v>
      </c>
      <c r="BM51" s="100" t="s">
        <v>176</v>
      </c>
      <c r="BN51" s="116">
        <f t="shared" ref="BN51:BN60" si="120">SUM(BB51:BE51)</f>
        <v>0</v>
      </c>
      <c r="BO51" s="100" t="s">
        <v>176</v>
      </c>
      <c r="BP51" s="100" t="s">
        <v>176</v>
      </c>
      <c r="BQ51" s="83">
        <f t="shared" si="97"/>
        <v>8.3333333333333332E-3</v>
      </c>
      <c r="BR51" s="100">
        <f t="shared" ref="BR51:BR61" si="121">+H51+I51+J51+K51+L51+M51+N51+AA51+AN51+BA51</f>
        <v>113.40000000000002</v>
      </c>
    </row>
    <row r="52" spans="1:70" ht="12.75" customHeight="1" outlineLevel="1" x14ac:dyDescent="0.2">
      <c r="A52" s="9">
        <v>135</v>
      </c>
      <c r="B52" s="10" t="s">
        <v>44</v>
      </c>
      <c r="C52" s="11">
        <v>54200</v>
      </c>
      <c r="D52" s="12">
        <v>36027</v>
      </c>
      <c r="E52" s="129">
        <v>84.3</v>
      </c>
      <c r="F52" s="102">
        <v>50.58</v>
      </c>
      <c r="G52" s="208">
        <f t="shared" si="98"/>
        <v>45.521999999999998</v>
      </c>
      <c r="H52" s="71">
        <f t="shared" si="99"/>
        <v>4.5522</v>
      </c>
      <c r="I52" s="71">
        <f t="shared" si="100"/>
        <v>4.5522</v>
      </c>
      <c r="J52" s="71">
        <f t="shared" si="101"/>
        <v>4.5522</v>
      </c>
      <c r="K52" s="71">
        <f t="shared" si="102"/>
        <v>4.5522</v>
      </c>
      <c r="L52" s="71">
        <f t="shared" si="103"/>
        <v>4.5522</v>
      </c>
      <c r="M52" s="71">
        <f t="shared" si="104"/>
        <v>4.5522</v>
      </c>
      <c r="N52" s="71">
        <f t="shared" si="105"/>
        <v>4.5522</v>
      </c>
      <c r="O52" s="130">
        <f t="shared" si="106"/>
        <v>0.37934999999999997</v>
      </c>
      <c r="P52" s="130">
        <f t="shared" si="107"/>
        <v>0.37934999999999997</v>
      </c>
      <c r="Q52" s="130">
        <f t="shared" si="108"/>
        <v>0.37934999999999997</v>
      </c>
      <c r="R52" s="130">
        <f t="shared" si="109"/>
        <v>0.37934999999999997</v>
      </c>
      <c r="S52" s="130">
        <f t="shared" si="110"/>
        <v>0.37934999999999997</v>
      </c>
      <c r="T52" s="130">
        <f t="shared" si="111"/>
        <v>0.37934999999999997</v>
      </c>
      <c r="U52" s="130">
        <f t="shared" si="112"/>
        <v>0.37934999999999997</v>
      </c>
      <c r="V52" s="130">
        <f t="shared" si="113"/>
        <v>0.37934999999999997</v>
      </c>
      <c r="W52" s="130">
        <f t="shared" si="114"/>
        <v>0.37934999999999997</v>
      </c>
      <c r="X52" s="130">
        <f t="shared" si="115"/>
        <v>0.37934999999999997</v>
      </c>
      <c r="Y52" s="130">
        <f t="shared" si="116"/>
        <v>0.37934999999999997</v>
      </c>
      <c r="Z52" s="130">
        <f t="shared" si="117"/>
        <v>0.37934999999999997</v>
      </c>
      <c r="AA52" s="116">
        <f t="shared" si="94"/>
        <v>4.5522</v>
      </c>
      <c r="AB52" s="100">
        <f t="shared" si="118"/>
        <v>0.37934999999999997</v>
      </c>
      <c r="AC52" s="100">
        <f t="shared" si="118"/>
        <v>0.37934999999999997</v>
      </c>
      <c r="AD52" s="100">
        <f t="shared" si="118"/>
        <v>0.37934999999999997</v>
      </c>
      <c r="AE52" s="100">
        <f t="shared" si="118"/>
        <v>0.37934999999999997</v>
      </c>
      <c r="AF52" s="100">
        <f t="shared" si="118"/>
        <v>0.37934999999999997</v>
      </c>
      <c r="AG52" s="100">
        <f t="shared" si="118"/>
        <v>0.37934999999999997</v>
      </c>
      <c r="AH52" s="100">
        <f t="shared" si="118"/>
        <v>0.37934999999999997</v>
      </c>
      <c r="AI52" s="100">
        <f t="shared" si="118"/>
        <v>0.37934999999999997</v>
      </c>
      <c r="AJ52" s="100">
        <f t="shared" si="118"/>
        <v>0.37934999999999997</v>
      </c>
      <c r="AK52" s="100">
        <f t="shared" si="118"/>
        <v>0.37934999999999997</v>
      </c>
      <c r="AL52" s="100">
        <f t="shared" si="118"/>
        <v>0.37934999999999997</v>
      </c>
      <c r="AM52" s="100">
        <f t="shared" si="118"/>
        <v>0.37934999999999997</v>
      </c>
      <c r="AN52" s="116">
        <f t="shared" si="96"/>
        <v>4.5522</v>
      </c>
      <c r="AO52" s="100">
        <f t="shared" si="119"/>
        <v>0.37934999999999997</v>
      </c>
      <c r="AP52" s="100">
        <f t="shared" si="119"/>
        <v>0.37934999999999997</v>
      </c>
      <c r="AQ52" s="100">
        <f t="shared" si="119"/>
        <v>0.37934999999999997</v>
      </c>
      <c r="AR52" s="100">
        <f t="shared" si="119"/>
        <v>0.37934999999999997</v>
      </c>
      <c r="AS52" s="100">
        <f t="shared" si="119"/>
        <v>0.37934999999999997</v>
      </c>
      <c r="AT52" s="100">
        <f t="shared" si="119"/>
        <v>0.37934999999999997</v>
      </c>
      <c r="AU52" s="100">
        <f t="shared" si="119"/>
        <v>0.37934999999999997</v>
      </c>
      <c r="AV52" s="100">
        <f t="shared" si="119"/>
        <v>0.37934999999999997</v>
      </c>
      <c r="AW52" s="100">
        <f t="shared" si="119"/>
        <v>0.37934999999999997</v>
      </c>
      <c r="AX52" s="100">
        <f t="shared" si="119"/>
        <v>0.37934999999999997</v>
      </c>
      <c r="AY52" s="100">
        <f t="shared" si="119"/>
        <v>0.37934999999999997</v>
      </c>
      <c r="AZ52" s="100">
        <f t="shared" si="119"/>
        <v>0.37934999999999997</v>
      </c>
      <c r="BA52" s="116">
        <f t="shared" ref="BA52:BA61" si="122">SUM(AO52:AZ52)</f>
        <v>4.5522</v>
      </c>
      <c r="BB52" s="100" t="s">
        <v>176</v>
      </c>
      <c r="BC52" s="100" t="s">
        <v>176</v>
      </c>
      <c r="BD52" s="100" t="s">
        <v>176</v>
      </c>
      <c r="BE52" s="100" t="s">
        <v>176</v>
      </c>
      <c r="BF52" s="100" t="s">
        <v>176</v>
      </c>
      <c r="BG52" s="100" t="s">
        <v>176</v>
      </c>
      <c r="BH52" s="100" t="s">
        <v>176</v>
      </c>
      <c r="BI52" s="100" t="s">
        <v>176</v>
      </c>
      <c r="BJ52" s="100" t="s">
        <v>176</v>
      </c>
      <c r="BK52" s="100" t="s">
        <v>176</v>
      </c>
      <c r="BL52" s="100" t="s">
        <v>176</v>
      </c>
      <c r="BM52" s="100" t="s">
        <v>176</v>
      </c>
      <c r="BN52" s="116">
        <f t="shared" si="120"/>
        <v>0</v>
      </c>
      <c r="BO52" s="100" t="s">
        <v>176</v>
      </c>
      <c r="BP52" s="100" t="s">
        <v>176</v>
      </c>
      <c r="BQ52" s="83">
        <f t="shared" si="97"/>
        <v>8.3333333333333332E-3</v>
      </c>
      <c r="BR52" s="100">
        <f t="shared" si="121"/>
        <v>45.521999999999998</v>
      </c>
    </row>
    <row r="53" spans="1:70" ht="12.75" customHeight="1" outlineLevel="1" x14ac:dyDescent="0.2">
      <c r="A53" s="9">
        <v>242</v>
      </c>
      <c r="B53" s="10" t="s">
        <v>87</v>
      </c>
      <c r="C53" s="11">
        <v>873</v>
      </c>
      <c r="D53" s="12">
        <v>39682</v>
      </c>
      <c r="E53" s="129">
        <v>2299.9</v>
      </c>
      <c r="F53" s="102">
        <v>1379.94</v>
      </c>
      <c r="G53" s="208">
        <f t="shared" si="98"/>
        <v>1241.9460000000001</v>
      </c>
      <c r="H53" s="71">
        <f t="shared" si="99"/>
        <v>124.19460000000002</v>
      </c>
      <c r="I53" s="71">
        <f t="shared" si="100"/>
        <v>124.19460000000002</v>
      </c>
      <c r="J53" s="71">
        <f t="shared" si="101"/>
        <v>124.19460000000002</v>
      </c>
      <c r="K53" s="71">
        <f t="shared" si="102"/>
        <v>124.19460000000002</v>
      </c>
      <c r="L53" s="71">
        <f t="shared" si="103"/>
        <v>124.19460000000002</v>
      </c>
      <c r="M53" s="71">
        <f t="shared" si="104"/>
        <v>124.19460000000002</v>
      </c>
      <c r="N53" s="71">
        <f t="shared" si="105"/>
        <v>124.19460000000002</v>
      </c>
      <c r="O53" s="130">
        <f t="shared" si="106"/>
        <v>10.349550000000001</v>
      </c>
      <c r="P53" s="130">
        <f t="shared" si="107"/>
        <v>10.349550000000001</v>
      </c>
      <c r="Q53" s="130">
        <f t="shared" si="108"/>
        <v>10.349550000000001</v>
      </c>
      <c r="R53" s="130">
        <f t="shared" si="109"/>
        <v>10.349550000000001</v>
      </c>
      <c r="S53" s="130">
        <f t="shared" si="110"/>
        <v>10.349550000000001</v>
      </c>
      <c r="T53" s="130">
        <f t="shared" si="111"/>
        <v>10.349550000000001</v>
      </c>
      <c r="U53" s="130">
        <f t="shared" si="112"/>
        <v>10.349550000000001</v>
      </c>
      <c r="V53" s="130">
        <f t="shared" si="113"/>
        <v>10.349550000000001</v>
      </c>
      <c r="W53" s="130">
        <f t="shared" si="114"/>
        <v>10.349550000000001</v>
      </c>
      <c r="X53" s="130">
        <f t="shared" si="115"/>
        <v>10.349550000000001</v>
      </c>
      <c r="Y53" s="130">
        <f t="shared" si="116"/>
        <v>10.349550000000001</v>
      </c>
      <c r="Z53" s="130">
        <f t="shared" si="117"/>
        <v>10.349550000000001</v>
      </c>
      <c r="AA53" s="116">
        <f t="shared" si="94"/>
        <v>124.19459999999998</v>
      </c>
      <c r="AB53" s="100">
        <f t="shared" si="118"/>
        <v>10.349550000000001</v>
      </c>
      <c r="AC53" s="100">
        <f t="shared" si="118"/>
        <v>10.349550000000001</v>
      </c>
      <c r="AD53" s="100">
        <f t="shared" si="118"/>
        <v>10.349550000000001</v>
      </c>
      <c r="AE53" s="100">
        <f t="shared" si="118"/>
        <v>10.349550000000001</v>
      </c>
      <c r="AF53" s="100">
        <f t="shared" si="118"/>
        <v>10.349550000000001</v>
      </c>
      <c r="AG53" s="100">
        <f t="shared" si="118"/>
        <v>10.349550000000001</v>
      </c>
      <c r="AH53" s="100">
        <f t="shared" si="118"/>
        <v>10.349550000000001</v>
      </c>
      <c r="AI53" s="100">
        <f t="shared" si="118"/>
        <v>10.349550000000001</v>
      </c>
      <c r="AJ53" s="100">
        <f t="shared" si="118"/>
        <v>10.349550000000001</v>
      </c>
      <c r="AK53" s="100">
        <f t="shared" si="118"/>
        <v>10.349550000000001</v>
      </c>
      <c r="AL53" s="100">
        <f t="shared" si="118"/>
        <v>10.349550000000001</v>
      </c>
      <c r="AM53" s="100">
        <f t="shared" si="118"/>
        <v>10.349550000000001</v>
      </c>
      <c r="AN53" s="116">
        <f t="shared" si="96"/>
        <v>124.19459999999998</v>
      </c>
      <c r="AO53" s="100">
        <f t="shared" si="119"/>
        <v>10.349550000000001</v>
      </c>
      <c r="AP53" s="100">
        <f t="shared" si="119"/>
        <v>10.349550000000001</v>
      </c>
      <c r="AQ53" s="100">
        <f t="shared" si="119"/>
        <v>10.349550000000001</v>
      </c>
      <c r="AR53" s="100">
        <f t="shared" si="119"/>
        <v>10.349550000000001</v>
      </c>
      <c r="AS53" s="100">
        <f t="shared" si="119"/>
        <v>10.349550000000001</v>
      </c>
      <c r="AT53" s="100">
        <f t="shared" si="119"/>
        <v>10.349550000000001</v>
      </c>
      <c r="AU53" s="100">
        <f t="shared" si="119"/>
        <v>10.349550000000001</v>
      </c>
      <c r="AV53" s="100">
        <f t="shared" si="119"/>
        <v>10.349550000000001</v>
      </c>
      <c r="AW53" s="100">
        <f t="shared" si="119"/>
        <v>10.349550000000001</v>
      </c>
      <c r="AX53" s="100">
        <f t="shared" si="119"/>
        <v>10.349550000000001</v>
      </c>
      <c r="AY53" s="100">
        <f t="shared" si="119"/>
        <v>10.349550000000001</v>
      </c>
      <c r="AZ53" s="100">
        <f t="shared" si="119"/>
        <v>10.349550000000001</v>
      </c>
      <c r="BA53" s="116">
        <f t="shared" si="122"/>
        <v>124.19459999999998</v>
      </c>
      <c r="BB53" s="100" t="s">
        <v>176</v>
      </c>
      <c r="BC53" s="100" t="s">
        <v>176</v>
      </c>
      <c r="BD53" s="100" t="s">
        <v>176</v>
      </c>
      <c r="BE53" s="100" t="s">
        <v>176</v>
      </c>
      <c r="BF53" s="100" t="s">
        <v>176</v>
      </c>
      <c r="BG53" s="100" t="s">
        <v>176</v>
      </c>
      <c r="BH53" s="100" t="s">
        <v>176</v>
      </c>
      <c r="BI53" s="100" t="s">
        <v>176</v>
      </c>
      <c r="BJ53" s="100" t="s">
        <v>176</v>
      </c>
      <c r="BK53" s="100" t="s">
        <v>176</v>
      </c>
      <c r="BL53" s="100" t="s">
        <v>176</v>
      </c>
      <c r="BM53" s="100" t="s">
        <v>176</v>
      </c>
      <c r="BN53" s="116">
        <f t="shared" si="120"/>
        <v>0</v>
      </c>
      <c r="BO53" s="100" t="s">
        <v>176</v>
      </c>
      <c r="BP53" s="100" t="s">
        <v>176</v>
      </c>
      <c r="BQ53" s="83">
        <f t="shared" si="97"/>
        <v>8.3333333333333332E-3</v>
      </c>
      <c r="BR53" s="100">
        <f t="shared" si="121"/>
        <v>1241.9460000000001</v>
      </c>
    </row>
    <row r="54" spans="1:70" ht="12.75" customHeight="1" outlineLevel="1" x14ac:dyDescent="0.2">
      <c r="A54" s="9">
        <v>243</v>
      </c>
      <c r="B54" s="10" t="s">
        <v>88</v>
      </c>
      <c r="C54" s="11">
        <v>873</v>
      </c>
      <c r="D54" s="12">
        <v>39682</v>
      </c>
      <c r="E54" s="129">
        <v>3200</v>
      </c>
      <c r="F54" s="102">
        <v>1920</v>
      </c>
      <c r="G54" s="208">
        <f t="shared" si="98"/>
        <v>1728</v>
      </c>
      <c r="H54" s="71">
        <f t="shared" si="99"/>
        <v>172.8</v>
      </c>
      <c r="I54" s="71">
        <f t="shared" si="100"/>
        <v>172.8</v>
      </c>
      <c r="J54" s="71">
        <f t="shared" si="101"/>
        <v>172.8</v>
      </c>
      <c r="K54" s="71">
        <f t="shared" si="102"/>
        <v>172.8</v>
      </c>
      <c r="L54" s="71">
        <f t="shared" si="103"/>
        <v>172.8</v>
      </c>
      <c r="M54" s="71">
        <f t="shared" si="104"/>
        <v>172.8</v>
      </c>
      <c r="N54" s="71">
        <f t="shared" si="105"/>
        <v>172.8</v>
      </c>
      <c r="O54" s="130">
        <f t="shared" si="106"/>
        <v>14.4</v>
      </c>
      <c r="P54" s="130">
        <f t="shared" si="107"/>
        <v>14.4</v>
      </c>
      <c r="Q54" s="130">
        <f t="shared" si="108"/>
        <v>14.4</v>
      </c>
      <c r="R54" s="130">
        <f t="shared" si="109"/>
        <v>14.4</v>
      </c>
      <c r="S54" s="130">
        <f t="shared" si="110"/>
        <v>14.4</v>
      </c>
      <c r="T54" s="130">
        <f t="shared" si="111"/>
        <v>14.4</v>
      </c>
      <c r="U54" s="130">
        <f t="shared" si="112"/>
        <v>14.4</v>
      </c>
      <c r="V54" s="130">
        <f t="shared" si="113"/>
        <v>14.4</v>
      </c>
      <c r="W54" s="130">
        <f t="shared" si="114"/>
        <v>14.4</v>
      </c>
      <c r="X54" s="130">
        <f t="shared" si="115"/>
        <v>14.4</v>
      </c>
      <c r="Y54" s="130">
        <f t="shared" si="116"/>
        <v>14.4</v>
      </c>
      <c r="Z54" s="130">
        <f t="shared" si="117"/>
        <v>14.4</v>
      </c>
      <c r="AA54" s="116">
        <f t="shared" si="94"/>
        <v>172.80000000000004</v>
      </c>
      <c r="AB54" s="100">
        <f t="shared" si="118"/>
        <v>14.4</v>
      </c>
      <c r="AC54" s="100">
        <f t="shared" si="118"/>
        <v>14.4</v>
      </c>
      <c r="AD54" s="100">
        <f t="shared" si="118"/>
        <v>14.4</v>
      </c>
      <c r="AE54" s="100">
        <f t="shared" si="118"/>
        <v>14.4</v>
      </c>
      <c r="AF54" s="100">
        <f t="shared" si="118"/>
        <v>14.4</v>
      </c>
      <c r="AG54" s="100">
        <f t="shared" si="118"/>
        <v>14.4</v>
      </c>
      <c r="AH54" s="100">
        <f t="shared" si="118"/>
        <v>14.4</v>
      </c>
      <c r="AI54" s="100">
        <f t="shared" si="118"/>
        <v>14.4</v>
      </c>
      <c r="AJ54" s="100">
        <f t="shared" si="118"/>
        <v>14.4</v>
      </c>
      <c r="AK54" s="100">
        <f t="shared" si="118"/>
        <v>14.4</v>
      </c>
      <c r="AL54" s="100">
        <f t="shared" si="118"/>
        <v>14.4</v>
      </c>
      <c r="AM54" s="100">
        <f t="shared" si="118"/>
        <v>14.4</v>
      </c>
      <c r="AN54" s="116">
        <f t="shared" si="96"/>
        <v>172.80000000000004</v>
      </c>
      <c r="AO54" s="100">
        <f t="shared" si="119"/>
        <v>14.4</v>
      </c>
      <c r="AP54" s="100">
        <f t="shared" si="119"/>
        <v>14.4</v>
      </c>
      <c r="AQ54" s="100">
        <f t="shared" si="119"/>
        <v>14.4</v>
      </c>
      <c r="AR54" s="100">
        <f t="shared" si="119"/>
        <v>14.4</v>
      </c>
      <c r="AS54" s="100">
        <f t="shared" si="119"/>
        <v>14.4</v>
      </c>
      <c r="AT54" s="100">
        <f t="shared" si="119"/>
        <v>14.4</v>
      </c>
      <c r="AU54" s="100">
        <f t="shared" si="119"/>
        <v>14.4</v>
      </c>
      <c r="AV54" s="100">
        <f t="shared" si="119"/>
        <v>14.4</v>
      </c>
      <c r="AW54" s="100">
        <f t="shared" si="119"/>
        <v>14.4</v>
      </c>
      <c r="AX54" s="100">
        <f t="shared" si="119"/>
        <v>14.4</v>
      </c>
      <c r="AY54" s="100">
        <f t="shared" si="119"/>
        <v>14.4</v>
      </c>
      <c r="AZ54" s="100">
        <f t="shared" si="119"/>
        <v>14.4</v>
      </c>
      <c r="BA54" s="116">
        <f t="shared" si="122"/>
        <v>172.80000000000004</v>
      </c>
      <c r="BB54" s="100" t="s">
        <v>176</v>
      </c>
      <c r="BC54" s="100" t="s">
        <v>176</v>
      </c>
      <c r="BD54" s="100" t="s">
        <v>176</v>
      </c>
      <c r="BE54" s="100" t="s">
        <v>176</v>
      </c>
      <c r="BF54" s="100" t="s">
        <v>176</v>
      </c>
      <c r="BG54" s="100" t="s">
        <v>176</v>
      </c>
      <c r="BH54" s="100" t="s">
        <v>176</v>
      </c>
      <c r="BI54" s="100" t="s">
        <v>176</v>
      </c>
      <c r="BJ54" s="100" t="s">
        <v>176</v>
      </c>
      <c r="BK54" s="100" t="s">
        <v>176</v>
      </c>
      <c r="BL54" s="100" t="s">
        <v>176</v>
      </c>
      <c r="BM54" s="100" t="s">
        <v>176</v>
      </c>
      <c r="BN54" s="116">
        <f t="shared" si="120"/>
        <v>0</v>
      </c>
      <c r="BO54" s="100" t="s">
        <v>176</v>
      </c>
      <c r="BP54" s="100" t="s">
        <v>176</v>
      </c>
      <c r="BQ54" s="83">
        <f t="shared" si="97"/>
        <v>8.3333333333333332E-3</v>
      </c>
      <c r="BR54" s="100">
        <f t="shared" si="121"/>
        <v>1727.9999999999998</v>
      </c>
    </row>
    <row r="55" spans="1:70" ht="12.75" customHeight="1" outlineLevel="1" x14ac:dyDescent="0.2">
      <c r="A55" s="9">
        <v>244</v>
      </c>
      <c r="B55" s="10" t="s">
        <v>88</v>
      </c>
      <c r="C55" s="11">
        <v>873</v>
      </c>
      <c r="D55" s="12">
        <v>39682</v>
      </c>
      <c r="E55" s="129">
        <v>3200</v>
      </c>
      <c r="F55" s="102">
        <v>1920</v>
      </c>
      <c r="G55" s="208">
        <f t="shared" si="98"/>
        <v>1728</v>
      </c>
      <c r="H55" s="71">
        <f t="shared" si="99"/>
        <v>172.8</v>
      </c>
      <c r="I55" s="71">
        <f t="shared" si="100"/>
        <v>172.8</v>
      </c>
      <c r="J55" s="71">
        <f t="shared" si="101"/>
        <v>172.8</v>
      </c>
      <c r="K55" s="71">
        <f t="shared" si="102"/>
        <v>172.8</v>
      </c>
      <c r="L55" s="71">
        <f t="shared" si="103"/>
        <v>172.8</v>
      </c>
      <c r="M55" s="71">
        <f t="shared" si="104"/>
        <v>172.8</v>
      </c>
      <c r="N55" s="71">
        <f t="shared" si="105"/>
        <v>172.8</v>
      </c>
      <c r="O55" s="130">
        <f t="shared" si="106"/>
        <v>14.4</v>
      </c>
      <c r="P55" s="130">
        <f t="shared" si="107"/>
        <v>14.4</v>
      </c>
      <c r="Q55" s="130">
        <f t="shared" si="108"/>
        <v>14.4</v>
      </c>
      <c r="R55" s="130">
        <f t="shared" si="109"/>
        <v>14.4</v>
      </c>
      <c r="S55" s="130">
        <f t="shared" si="110"/>
        <v>14.4</v>
      </c>
      <c r="T55" s="130">
        <f t="shared" si="111"/>
        <v>14.4</v>
      </c>
      <c r="U55" s="130">
        <f t="shared" si="112"/>
        <v>14.4</v>
      </c>
      <c r="V55" s="130">
        <f t="shared" si="113"/>
        <v>14.4</v>
      </c>
      <c r="W55" s="130">
        <f t="shared" si="114"/>
        <v>14.4</v>
      </c>
      <c r="X55" s="130">
        <f t="shared" si="115"/>
        <v>14.4</v>
      </c>
      <c r="Y55" s="130">
        <f t="shared" si="116"/>
        <v>14.4</v>
      </c>
      <c r="Z55" s="130">
        <f t="shared" si="117"/>
        <v>14.4</v>
      </c>
      <c r="AA55" s="116">
        <f t="shared" si="94"/>
        <v>172.80000000000004</v>
      </c>
      <c r="AB55" s="100">
        <f t="shared" si="118"/>
        <v>14.4</v>
      </c>
      <c r="AC55" s="100">
        <f t="shared" si="118"/>
        <v>14.4</v>
      </c>
      <c r="AD55" s="100">
        <f t="shared" si="118"/>
        <v>14.4</v>
      </c>
      <c r="AE55" s="100">
        <f t="shared" si="118"/>
        <v>14.4</v>
      </c>
      <c r="AF55" s="100">
        <f t="shared" si="118"/>
        <v>14.4</v>
      </c>
      <c r="AG55" s="100">
        <f t="shared" si="118"/>
        <v>14.4</v>
      </c>
      <c r="AH55" s="100">
        <f t="shared" si="118"/>
        <v>14.4</v>
      </c>
      <c r="AI55" s="100">
        <f t="shared" si="118"/>
        <v>14.4</v>
      </c>
      <c r="AJ55" s="100">
        <f t="shared" si="118"/>
        <v>14.4</v>
      </c>
      <c r="AK55" s="100">
        <f t="shared" si="118"/>
        <v>14.4</v>
      </c>
      <c r="AL55" s="100">
        <f t="shared" si="118"/>
        <v>14.4</v>
      </c>
      <c r="AM55" s="100">
        <f t="shared" si="118"/>
        <v>14.4</v>
      </c>
      <c r="AN55" s="116">
        <f t="shared" si="96"/>
        <v>172.80000000000004</v>
      </c>
      <c r="AO55" s="100">
        <f t="shared" si="119"/>
        <v>14.4</v>
      </c>
      <c r="AP55" s="100">
        <f t="shared" si="119"/>
        <v>14.4</v>
      </c>
      <c r="AQ55" s="100">
        <f t="shared" si="119"/>
        <v>14.4</v>
      </c>
      <c r="AR55" s="100">
        <f t="shared" si="119"/>
        <v>14.4</v>
      </c>
      <c r="AS55" s="100">
        <f t="shared" si="119"/>
        <v>14.4</v>
      </c>
      <c r="AT55" s="100">
        <f t="shared" si="119"/>
        <v>14.4</v>
      </c>
      <c r="AU55" s="100">
        <f t="shared" si="119"/>
        <v>14.4</v>
      </c>
      <c r="AV55" s="100">
        <f t="shared" si="119"/>
        <v>14.4</v>
      </c>
      <c r="AW55" s="100">
        <f t="shared" si="119"/>
        <v>14.4</v>
      </c>
      <c r="AX55" s="100">
        <f t="shared" si="119"/>
        <v>14.4</v>
      </c>
      <c r="AY55" s="100">
        <f t="shared" si="119"/>
        <v>14.4</v>
      </c>
      <c r="AZ55" s="100">
        <f t="shared" si="119"/>
        <v>14.4</v>
      </c>
      <c r="BA55" s="116">
        <f t="shared" si="122"/>
        <v>172.80000000000004</v>
      </c>
      <c r="BB55" s="100" t="s">
        <v>176</v>
      </c>
      <c r="BC55" s="100" t="s">
        <v>176</v>
      </c>
      <c r="BD55" s="100" t="s">
        <v>176</v>
      </c>
      <c r="BE55" s="100" t="s">
        <v>176</v>
      </c>
      <c r="BF55" s="100" t="s">
        <v>176</v>
      </c>
      <c r="BG55" s="100" t="s">
        <v>176</v>
      </c>
      <c r="BH55" s="100" t="s">
        <v>176</v>
      </c>
      <c r="BI55" s="100" t="s">
        <v>176</v>
      </c>
      <c r="BJ55" s="100" t="s">
        <v>176</v>
      </c>
      <c r="BK55" s="100" t="s">
        <v>176</v>
      </c>
      <c r="BL55" s="100" t="s">
        <v>176</v>
      </c>
      <c r="BM55" s="100" t="s">
        <v>176</v>
      </c>
      <c r="BN55" s="116">
        <f t="shared" si="120"/>
        <v>0</v>
      </c>
      <c r="BO55" s="100" t="s">
        <v>176</v>
      </c>
      <c r="BP55" s="100" t="s">
        <v>176</v>
      </c>
      <c r="BQ55" s="83">
        <f t="shared" si="97"/>
        <v>8.3333333333333332E-3</v>
      </c>
      <c r="BR55" s="100">
        <f t="shared" si="121"/>
        <v>1727.9999999999998</v>
      </c>
    </row>
    <row r="56" spans="1:70" ht="12.75" customHeight="1" outlineLevel="1" x14ac:dyDescent="0.2">
      <c r="A56" s="9">
        <v>316</v>
      </c>
      <c r="B56" s="10" t="s">
        <v>115</v>
      </c>
      <c r="C56" s="11">
        <v>1903</v>
      </c>
      <c r="D56" s="12">
        <v>40317</v>
      </c>
      <c r="E56" s="129">
        <v>914</v>
      </c>
      <c r="F56" s="102">
        <v>548.4</v>
      </c>
      <c r="G56" s="208">
        <f t="shared" si="98"/>
        <v>493.56</v>
      </c>
      <c r="H56" s="71">
        <f t="shared" si="99"/>
        <v>49.356000000000002</v>
      </c>
      <c r="I56" s="71">
        <f t="shared" si="100"/>
        <v>49.356000000000002</v>
      </c>
      <c r="J56" s="71">
        <f t="shared" si="101"/>
        <v>49.356000000000002</v>
      </c>
      <c r="K56" s="71">
        <f t="shared" si="102"/>
        <v>49.356000000000002</v>
      </c>
      <c r="L56" s="71">
        <f t="shared" si="103"/>
        <v>49.356000000000002</v>
      </c>
      <c r="M56" s="71">
        <f t="shared" si="104"/>
        <v>49.356000000000002</v>
      </c>
      <c r="N56" s="71">
        <f t="shared" si="105"/>
        <v>49.356000000000002</v>
      </c>
      <c r="O56" s="130">
        <f t="shared" si="106"/>
        <v>4.1129999999999995</v>
      </c>
      <c r="P56" s="130">
        <f t="shared" si="107"/>
        <v>4.1129999999999995</v>
      </c>
      <c r="Q56" s="130">
        <f t="shared" si="108"/>
        <v>4.1129999999999995</v>
      </c>
      <c r="R56" s="130">
        <f t="shared" si="109"/>
        <v>4.1129999999999995</v>
      </c>
      <c r="S56" s="130">
        <f t="shared" si="110"/>
        <v>4.1129999999999995</v>
      </c>
      <c r="T56" s="130">
        <f t="shared" si="111"/>
        <v>4.1129999999999995</v>
      </c>
      <c r="U56" s="130">
        <f t="shared" si="112"/>
        <v>4.1129999999999995</v>
      </c>
      <c r="V56" s="130">
        <f t="shared" si="113"/>
        <v>4.1129999999999995</v>
      </c>
      <c r="W56" s="130">
        <f t="shared" si="114"/>
        <v>4.1129999999999995</v>
      </c>
      <c r="X56" s="130">
        <f t="shared" si="115"/>
        <v>4.1129999999999995</v>
      </c>
      <c r="Y56" s="130">
        <f t="shared" si="116"/>
        <v>4.1129999999999995</v>
      </c>
      <c r="Z56" s="130">
        <f t="shared" si="117"/>
        <v>4.1129999999999995</v>
      </c>
      <c r="AA56" s="116">
        <f t="shared" si="94"/>
        <v>49.355999999999995</v>
      </c>
      <c r="AB56" s="100">
        <f t="shared" si="118"/>
        <v>4.1129999999999995</v>
      </c>
      <c r="AC56" s="100">
        <f t="shared" si="118"/>
        <v>4.1129999999999995</v>
      </c>
      <c r="AD56" s="100">
        <f t="shared" si="118"/>
        <v>4.1129999999999995</v>
      </c>
      <c r="AE56" s="100">
        <f t="shared" si="118"/>
        <v>4.1129999999999995</v>
      </c>
      <c r="AF56" s="100">
        <f t="shared" si="118"/>
        <v>4.1129999999999995</v>
      </c>
      <c r="AG56" s="100">
        <f t="shared" si="118"/>
        <v>4.1129999999999995</v>
      </c>
      <c r="AH56" s="100">
        <f t="shared" si="118"/>
        <v>4.1129999999999995</v>
      </c>
      <c r="AI56" s="100">
        <f t="shared" si="118"/>
        <v>4.1129999999999995</v>
      </c>
      <c r="AJ56" s="100">
        <f t="shared" si="118"/>
        <v>4.1129999999999995</v>
      </c>
      <c r="AK56" s="100">
        <f t="shared" si="118"/>
        <v>4.1129999999999995</v>
      </c>
      <c r="AL56" s="100">
        <f t="shared" si="118"/>
        <v>4.1129999999999995</v>
      </c>
      <c r="AM56" s="100">
        <f t="shared" si="118"/>
        <v>4.1129999999999995</v>
      </c>
      <c r="AN56" s="116">
        <f t="shared" si="96"/>
        <v>49.355999999999995</v>
      </c>
      <c r="AO56" s="100">
        <f t="shared" si="119"/>
        <v>4.1129999999999995</v>
      </c>
      <c r="AP56" s="100">
        <f t="shared" si="119"/>
        <v>4.1129999999999995</v>
      </c>
      <c r="AQ56" s="100">
        <f t="shared" si="119"/>
        <v>4.1129999999999995</v>
      </c>
      <c r="AR56" s="100">
        <f t="shared" si="119"/>
        <v>4.1129999999999995</v>
      </c>
      <c r="AS56" s="100">
        <f t="shared" si="119"/>
        <v>4.1129999999999995</v>
      </c>
      <c r="AT56" s="100">
        <f t="shared" si="119"/>
        <v>4.1129999999999995</v>
      </c>
      <c r="AU56" s="100">
        <f t="shared" si="119"/>
        <v>4.1129999999999995</v>
      </c>
      <c r="AV56" s="100">
        <f t="shared" si="119"/>
        <v>4.1129999999999995</v>
      </c>
      <c r="AW56" s="100">
        <f t="shared" si="119"/>
        <v>4.1129999999999995</v>
      </c>
      <c r="AX56" s="100">
        <f t="shared" si="119"/>
        <v>4.1129999999999995</v>
      </c>
      <c r="AY56" s="100">
        <f t="shared" si="119"/>
        <v>4.1129999999999995</v>
      </c>
      <c r="AZ56" s="100">
        <f t="shared" si="119"/>
        <v>4.1129999999999995</v>
      </c>
      <c r="BA56" s="116">
        <f t="shared" si="122"/>
        <v>49.355999999999995</v>
      </c>
      <c r="BB56" s="100" t="s">
        <v>176</v>
      </c>
      <c r="BC56" s="100" t="s">
        <v>176</v>
      </c>
      <c r="BD56" s="100" t="s">
        <v>176</v>
      </c>
      <c r="BE56" s="100" t="s">
        <v>176</v>
      </c>
      <c r="BF56" s="100" t="s">
        <v>176</v>
      </c>
      <c r="BG56" s="100" t="s">
        <v>176</v>
      </c>
      <c r="BH56" s="100" t="s">
        <v>176</v>
      </c>
      <c r="BI56" s="100" t="s">
        <v>176</v>
      </c>
      <c r="BJ56" s="100" t="s">
        <v>176</v>
      </c>
      <c r="BK56" s="100" t="s">
        <v>176</v>
      </c>
      <c r="BL56" s="100" t="s">
        <v>176</v>
      </c>
      <c r="BM56" s="100" t="s">
        <v>176</v>
      </c>
      <c r="BN56" s="116">
        <f t="shared" si="120"/>
        <v>0</v>
      </c>
      <c r="BO56" s="100" t="s">
        <v>176</v>
      </c>
      <c r="BP56" s="100" t="s">
        <v>176</v>
      </c>
      <c r="BQ56" s="83">
        <f t="shared" si="97"/>
        <v>8.3333333333333332E-3</v>
      </c>
      <c r="BR56" s="100">
        <f t="shared" si="121"/>
        <v>493.56</v>
      </c>
    </row>
    <row r="57" spans="1:70" ht="12.75" customHeight="1" outlineLevel="1" x14ac:dyDescent="0.2">
      <c r="A57" s="9">
        <v>317</v>
      </c>
      <c r="B57" s="10" t="s">
        <v>115</v>
      </c>
      <c r="C57" s="11">
        <v>1903</v>
      </c>
      <c r="D57" s="12">
        <v>40317</v>
      </c>
      <c r="E57" s="129">
        <v>914</v>
      </c>
      <c r="F57" s="102">
        <v>548.4</v>
      </c>
      <c r="G57" s="208">
        <f t="shared" si="98"/>
        <v>493.56</v>
      </c>
      <c r="H57" s="71">
        <f t="shared" si="99"/>
        <v>49.356000000000002</v>
      </c>
      <c r="I57" s="71">
        <f t="shared" si="100"/>
        <v>49.356000000000002</v>
      </c>
      <c r="J57" s="71">
        <f t="shared" si="101"/>
        <v>49.356000000000002</v>
      </c>
      <c r="K57" s="71">
        <f t="shared" si="102"/>
        <v>49.356000000000002</v>
      </c>
      <c r="L57" s="71">
        <f t="shared" si="103"/>
        <v>49.356000000000002</v>
      </c>
      <c r="M57" s="71">
        <f t="shared" si="104"/>
        <v>49.356000000000002</v>
      </c>
      <c r="N57" s="71">
        <f t="shared" si="105"/>
        <v>49.356000000000002</v>
      </c>
      <c r="O57" s="130">
        <f t="shared" si="106"/>
        <v>4.1129999999999995</v>
      </c>
      <c r="P57" s="130">
        <f t="shared" si="107"/>
        <v>4.1129999999999995</v>
      </c>
      <c r="Q57" s="130">
        <f t="shared" si="108"/>
        <v>4.1129999999999995</v>
      </c>
      <c r="R57" s="130">
        <f t="shared" si="109"/>
        <v>4.1129999999999995</v>
      </c>
      <c r="S57" s="130">
        <f t="shared" si="110"/>
        <v>4.1129999999999995</v>
      </c>
      <c r="T57" s="130">
        <f t="shared" si="111"/>
        <v>4.1129999999999995</v>
      </c>
      <c r="U57" s="130">
        <f t="shared" si="112"/>
        <v>4.1129999999999995</v>
      </c>
      <c r="V57" s="130">
        <f t="shared" si="113"/>
        <v>4.1129999999999995</v>
      </c>
      <c r="W57" s="130">
        <f t="shared" si="114"/>
        <v>4.1129999999999995</v>
      </c>
      <c r="X57" s="130">
        <f t="shared" si="115"/>
        <v>4.1129999999999995</v>
      </c>
      <c r="Y57" s="130">
        <f t="shared" si="116"/>
        <v>4.1129999999999995</v>
      </c>
      <c r="Z57" s="130">
        <f t="shared" si="117"/>
        <v>4.1129999999999995</v>
      </c>
      <c r="AA57" s="116">
        <f t="shared" si="94"/>
        <v>49.355999999999995</v>
      </c>
      <c r="AB57" s="100">
        <f t="shared" si="118"/>
        <v>4.1129999999999995</v>
      </c>
      <c r="AC57" s="100">
        <f t="shared" si="118"/>
        <v>4.1129999999999995</v>
      </c>
      <c r="AD57" s="100">
        <f t="shared" si="118"/>
        <v>4.1129999999999995</v>
      </c>
      <c r="AE57" s="100">
        <f t="shared" si="118"/>
        <v>4.1129999999999995</v>
      </c>
      <c r="AF57" s="100">
        <f t="shared" si="118"/>
        <v>4.1129999999999995</v>
      </c>
      <c r="AG57" s="100">
        <f t="shared" si="118"/>
        <v>4.1129999999999995</v>
      </c>
      <c r="AH57" s="100">
        <f t="shared" si="118"/>
        <v>4.1129999999999995</v>
      </c>
      <c r="AI57" s="100">
        <f t="shared" si="118"/>
        <v>4.1129999999999995</v>
      </c>
      <c r="AJ57" s="100">
        <f t="shared" si="118"/>
        <v>4.1129999999999995</v>
      </c>
      <c r="AK57" s="100">
        <f t="shared" si="118"/>
        <v>4.1129999999999995</v>
      </c>
      <c r="AL57" s="100">
        <f t="shared" si="118"/>
        <v>4.1129999999999995</v>
      </c>
      <c r="AM57" s="100">
        <f t="shared" si="118"/>
        <v>4.1129999999999995</v>
      </c>
      <c r="AN57" s="116">
        <f t="shared" si="96"/>
        <v>49.355999999999995</v>
      </c>
      <c r="AO57" s="100">
        <f t="shared" si="119"/>
        <v>4.1129999999999995</v>
      </c>
      <c r="AP57" s="100">
        <f t="shared" si="119"/>
        <v>4.1129999999999995</v>
      </c>
      <c r="AQ57" s="100">
        <f t="shared" si="119"/>
        <v>4.1129999999999995</v>
      </c>
      <c r="AR57" s="100">
        <f t="shared" si="119"/>
        <v>4.1129999999999995</v>
      </c>
      <c r="AS57" s="100">
        <f t="shared" si="119"/>
        <v>4.1129999999999995</v>
      </c>
      <c r="AT57" s="100">
        <f t="shared" si="119"/>
        <v>4.1129999999999995</v>
      </c>
      <c r="AU57" s="100">
        <f t="shared" si="119"/>
        <v>4.1129999999999995</v>
      </c>
      <c r="AV57" s="100">
        <f t="shared" si="119"/>
        <v>4.1129999999999995</v>
      </c>
      <c r="AW57" s="100">
        <f t="shared" si="119"/>
        <v>4.1129999999999995</v>
      </c>
      <c r="AX57" s="100">
        <f t="shared" si="119"/>
        <v>4.1129999999999995</v>
      </c>
      <c r="AY57" s="100">
        <f t="shared" si="119"/>
        <v>4.1129999999999995</v>
      </c>
      <c r="AZ57" s="100">
        <f t="shared" si="119"/>
        <v>4.1129999999999995</v>
      </c>
      <c r="BA57" s="116">
        <f t="shared" si="122"/>
        <v>49.355999999999995</v>
      </c>
      <c r="BB57" s="100" t="s">
        <v>176</v>
      </c>
      <c r="BC57" s="100" t="s">
        <v>176</v>
      </c>
      <c r="BD57" s="100" t="s">
        <v>176</v>
      </c>
      <c r="BE57" s="100" t="s">
        <v>176</v>
      </c>
      <c r="BF57" s="100" t="s">
        <v>176</v>
      </c>
      <c r="BG57" s="100" t="s">
        <v>176</v>
      </c>
      <c r="BH57" s="100" t="s">
        <v>176</v>
      </c>
      <c r="BI57" s="100" t="s">
        <v>176</v>
      </c>
      <c r="BJ57" s="100" t="s">
        <v>176</v>
      </c>
      <c r="BK57" s="100" t="s">
        <v>176</v>
      </c>
      <c r="BL57" s="100" t="s">
        <v>176</v>
      </c>
      <c r="BM57" s="100" t="s">
        <v>176</v>
      </c>
      <c r="BN57" s="116">
        <f t="shared" si="120"/>
        <v>0</v>
      </c>
      <c r="BO57" s="100" t="s">
        <v>176</v>
      </c>
      <c r="BP57" s="100" t="s">
        <v>176</v>
      </c>
      <c r="BQ57" s="83">
        <f t="shared" si="97"/>
        <v>8.3333333333333332E-3</v>
      </c>
      <c r="BR57" s="100">
        <f t="shared" si="121"/>
        <v>493.56</v>
      </c>
    </row>
    <row r="58" spans="1:70" ht="12.75" customHeight="1" outlineLevel="1" x14ac:dyDescent="0.2">
      <c r="A58" s="9">
        <v>340</v>
      </c>
      <c r="B58" s="10" t="s">
        <v>126</v>
      </c>
      <c r="C58" s="11">
        <v>0</v>
      </c>
      <c r="D58" s="12" t="s">
        <v>187</v>
      </c>
      <c r="E58" s="129">
        <v>1500</v>
      </c>
      <c r="F58" s="102">
        <v>900</v>
      </c>
      <c r="G58" s="208">
        <f t="shared" si="98"/>
        <v>810</v>
      </c>
      <c r="H58" s="71">
        <f t="shared" si="99"/>
        <v>81</v>
      </c>
      <c r="I58" s="71">
        <f t="shared" si="100"/>
        <v>81</v>
      </c>
      <c r="J58" s="71">
        <f t="shared" si="101"/>
        <v>81</v>
      </c>
      <c r="K58" s="71">
        <f t="shared" si="102"/>
        <v>81</v>
      </c>
      <c r="L58" s="71">
        <f t="shared" si="103"/>
        <v>81</v>
      </c>
      <c r="M58" s="71">
        <f t="shared" si="104"/>
        <v>81</v>
      </c>
      <c r="N58" s="71">
        <f t="shared" si="105"/>
        <v>81</v>
      </c>
      <c r="O58" s="130">
        <f t="shared" si="106"/>
        <v>6.75</v>
      </c>
      <c r="P58" s="130">
        <f t="shared" si="107"/>
        <v>6.75</v>
      </c>
      <c r="Q58" s="130">
        <f t="shared" si="108"/>
        <v>6.75</v>
      </c>
      <c r="R58" s="130">
        <f t="shared" si="109"/>
        <v>6.75</v>
      </c>
      <c r="S58" s="130">
        <f t="shared" si="110"/>
        <v>6.75</v>
      </c>
      <c r="T58" s="130">
        <f t="shared" si="111"/>
        <v>6.75</v>
      </c>
      <c r="U58" s="130">
        <f t="shared" si="112"/>
        <v>6.75</v>
      </c>
      <c r="V58" s="130">
        <f t="shared" si="113"/>
        <v>6.75</v>
      </c>
      <c r="W58" s="130">
        <f t="shared" si="114"/>
        <v>6.75</v>
      </c>
      <c r="X58" s="130">
        <f t="shared" si="115"/>
        <v>6.75</v>
      </c>
      <c r="Y58" s="130">
        <f t="shared" si="116"/>
        <v>6.75</v>
      </c>
      <c r="Z58" s="130">
        <f t="shared" si="117"/>
        <v>6.75</v>
      </c>
      <c r="AA58" s="116">
        <f t="shared" si="94"/>
        <v>81</v>
      </c>
      <c r="AB58" s="100">
        <f t="shared" si="118"/>
        <v>6.75</v>
      </c>
      <c r="AC58" s="100">
        <f t="shared" si="118"/>
        <v>6.75</v>
      </c>
      <c r="AD58" s="100">
        <f t="shared" si="118"/>
        <v>6.75</v>
      </c>
      <c r="AE58" s="100">
        <f t="shared" si="118"/>
        <v>6.75</v>
      </c>
      <c r="AF58" s="100">
        <f t="shared" si="118"/>
        <v>6.75</v>
      </c>
      <c r="AG58" s="100">
        <f t="shared" si="118"/>
        <v>6.75</v>
      </c>
      <c r="AH58" s="100">
        <f t="shared" si="118"/>
        <v>6.75</v>
      </c>
      <c r="AI58" s="100">
        <f t="shared" si="118"/>
        <v>6.75</v>
      </c>
      <c r="AJ58" s="100">
        <f t="shared" si="118"/>
        <v>6.75</v>
      </c>
      <c r="AK58" s="100">
        <f t="shared" si="118"/>
        <v>6.75</v>
      </c>
      <c r="AL58" s="100">
        <f t="shared" si="118"/>
        <v>6.75</v>
      </c>
      <c r="AM58" s="100">
        <f t="shared" si="118"/>
        <v>6.75</v>
      </c>
      <c r="AN58" s="116">
        <f t="shared" si="96"/>
        <v>81</v>
      </c>
      <c r="AO58" s="100">
        <f t="shared" si="119"/>
        <v>6.75</v>
      </c>
      <c r="AP58" s="100">
        <f t="shared" si="119"/>
        <v>6.75</v>
      </c>
      <c r="AQ58" s="100">
        <f t="shared" si="119"/>
        <v>6.75</v>
      </c>
      <c r="AR58" s="100">
        <f t="shared" si="119"/>
        <v>6.75</v>
      </c>
      <c r="AS58" s="100">
        <f t="shared" si="119"/>
        <v>6.75</v>
      </c>
      <c r="AT58" s="100">
        <f t="shared" si="119"/>
        <v>6.75</v>
      </c>
      <c r="AU58" s="100">
        <f t="shared" si="119"/>
        <v>6.75</v>
      </c>
      <c r="AV58" s="100">
        <f t="shared" si="119"/>
        <v>6.75</v>
      </c>
      <c r="AW58" s="100">
        <f t="shared" si="119"/>
        <v>6.75</v>
      </c>
      <c r="AX58" s="100">
        <f t="shared" si="119"/>
        <v>6.75</v>
      </c>
      <c r="AY58" s="100">
        <f t="shared" si="119"/>
        <v>6.75</v>
      </c>
      <c r="AZ58" s="100">
        <f t="shared" si="119"/>
        <v>6.75</v>
      </c>
      <c r="BA58" s="116">
        <f>SUM(AO58:AZ58)</f>
        <v>81</v>
      </c>
      <c r="BB58" s="100" t="s">
        <v>176</v>
      </c>
      <c r="BC58" s="100" t="s">
        <v>176</v>
      </c>
      <c r="BD58" s="100" t="s">
        <v>176</v>
      </c>
      <c r="BE58" s="100" t="s">
        <v>176</v>
      </c>
      <c r="BF58" s="100" t="s">
        <v>176</v>
      </c>
      <c r="BG58" s="100" t="s">
        <v>176</v>
      </c>
      <c r="BH58" s="100" t="s">
        <v>176</v>
      </c>
      <c r="BI58" s="100" t="s">
        <v>176</v>
      </c>
      <c r="BJ58" s="100" t="s">
        <v>176</v>
      </c>
      <c r="BK58" s="100" t="s">
        <v>176</v>
      </c>
      <c r="BL58" s="100" t="s">
        <v>176</v>
      </c>
      <c r="BM58" s="100" t="s">
        <v>176</v>
      </c>
      <c r="BN58" s="116">
        <f t="shared" si="120"/>
        <v>0</v>
      </c>
      <c r="BO58" s="100" t="s">
        <v>176</v>
      </c>
      <c r="BP58" s="100" t="s">
        <v>176</v>
      </c>
      <c r="BQ58" s="83">
        <f t="shared" si="97"/>
        <v>8.3333333333333332E-3</v>
      </c>
      <c r="BR58" s="100">
        <f t="shared" si="121"/>
        <v>810</v>
      </c>
    </row>
    <row r="59" spans="1:70" ht="12.75" customHeight="1" outlineLevel="1" x14ac:dyDescent="0.2">
      <c r="A59" s="9">
        <v>341</v>
      </c>
      <c r="B59" s="10" t="s">
        <v>188</v>
      </c>
      <c r="C59" s="11">
        <v>0</v>
      </c>
      <c r="D59" s="12" t="s">
        <v>187</v>
      </c>
      <c r="E59" s="129">
        <v>1500</v>
      </c>
      <c r="F59" s="102">
        <v>900</v>
      </c>
      <c r="G59" s="208">
        <f t="shared" si="98"/>
        <v>810</v>
      </c>
      <c r="H59" s="71">
        <f t="shared" si="99"/>
        <v>81</v>
      </c>
      <c r="I59" s="71">
        <f t="shared" si="100"/>
        <v>81</v>
      </c>
      <c r="J59" s="71">
        <f t="shared" si="101"/>
        <v>81</v>
      </c>
      <c r="K59" s="71">
        <f t="shared" si="102"/>
        <v>81</v>
      </c>
      <c r="L59" s="71">
        <f t="shared" si="103"/>
        <v>81</v>
      </c>
      <c r="M59" s="71">
        <f t="shared" si="104"/>
        <v>81</v>
      </c>
      <c r="N59" s="71">
        <f t="shared" si="105"/>
        <v>81</v>
      </c>
      <c r="O59" s="130">
        <f t="shared" si="106"/>
        <v>6.75</v>
      </c>
      <c r="P59" s="130">
        <f t="shared" si="107"/>
        <v>6.75</v>
      </c>
      <c r="Q59" s="130">
        <f t="shared" si="108"/>
        <v>6.75</v>
      </c>
      <c r="R59" s="130">
        <f t="shared" si="109"/>
        <v>6.75</v>
      </c>
      <c r="S59" s="130">
        <f t="shared" si="110"/>
        <v>6.75</v>
      </c>
      <c r="T59" s="130">
        <f t="shared" si="111"/>
        <v>6.75</v>
      </c>
      <c r="U59" s="130">
        <f t="shared" si="112"/>
        <v>6.75</v>
      </c>
      <c r="V59" s="130">
        <f t="shared" si="113"/>
        <v>6.75</v>
      </c>
      <c r="W59" s="130">
        <f t="shared" si="114"/>
        <v>6.75</v>
      </c>
      <c r="X59" s="130">
        <f t="shared" si="115"/>
        <v>6.75</v>
      </c>
      <c r="Y59" s="130">
        <f t="shared" si="116"/>
        <v>6.75</v>
      </c>
      <c r="Z59" s="130">
        <f t="shared" si="117"/>
        <v>6.75</v>
      </c>
      <c r="AA59" s="116">
        <f t="shared" si="94"/>
        <v>81</v>
      </c>
      <c r="AB59" s="100">
        <f t="shared" si="118"/>
        <v>6.75</v>
      </c>
      <c r="AC59" s="100">
        <f t="shared" si="118"/>
        <v>6.75</v>
      </c>
      <c r="AD59" s="100">
        <f t="shared" si="118"/>
        <v>6.75</v>
      </c>
      <c r="AE59" s="100">
        <f t="shared" si="118"/>
        <v>6.75</v>
      </c>
      <c r="AF59" s="100">
        <f t="shared" si="118"/>
        <v>6.75</v>
      </c>
      <c r="AG59" s="100">
        <f t="shared" si="118"/>
        <v>6.75</v>
      </c>
      <c r="AH59" s="100">
        <f t="shared" si="118"/>
        <v>6.75</v>
      </c>
      <c r="AI59" s="100">
        <f t="shared" si="118"/>
        <v>6.75</v>
      </c>
      <c r="AJ59" s="100">
        <f t="shared" si="118"/>
        <v>6.75</v>
      </c>
      <c r="AK59" s="100">
        <f t="shared" si="118"/>
        <v>6.75</v>
      </c>
      <c r="AL59" s="100">
        <f t="shared" si="118"/>
        <v>6.75</v>
      </c>
      <c r="AM59" s="100">
        <f t="shared" si="118"/>
        <v>6.75</v>
      </c>
      <c r="AN59" s="116">
        <f t="shared" si="96"/>
        <v>81</v>
      </c>
      <c r="AO59" s="100">
        <f t="shared" si="119"/>
        <v>6.75</v>
      </c>
      <c r="AP59" s="100">
        <f t="shared" si="119"/>
        <v>6.75</v>
      </c>
      <c r="AQ59" s="100">
        <f t="shared" si="119"/>
        <v>6.75</v>
      </c>
      <c r="AR59" s="100">
        <f t="shared" si="119"/>
        <v>6.75</v>
      </c>
      <c r="AS59" s="100">
        <f t="shared" si="119"/>
        <v>6.75</v>
      </c>
      <c r="AT59" s="100">
        <f t="shared" si="119"/>
        <v>6.75</v>
      </c>
      <c r="AU59" s="100">
        <f t="shared" si="119"/>
        <v>6.75</v>
      </c>
      <c r="AV59" s="100">
        <f t="shared" si="119"/>
        <v>6.75</v>
      </c>
      <c r="AW59" s="100">
        <f t="shared" si="119"/>
        <v>6.75</v>
      </c>
      <c r="AX59" s="100">
        <f t="shared" si="119"/>
        <v>6.75</v>
      </c>
      <c r="AY59" s="100">
        <f t="shared" si="119"/>
        <v>6.75</v>
      </c>
      <c r="AZ59" s="100">
        <f t="shared" si="119"/>
        <v>6.75</v>
      </c>
      <c r="BA59" s="116">
        <f t="shared" si="122"/>
        <v>81</v>
      </c>
      <c r="BB59" s="100" t="s">
        <v>176</v>
      </c>
      <c r="BC59" s="100" t="s">
        <v>176</v>
      </c>
      <c r="BD59" s="100" t="s">
        <v>176</v>
      </c>
      <c r="BE59" s="100" t="s">
        <v>176</v>
      </c>
      <c r="BF59" s="100" t="s">
        <v>176</v>
      </c>
      <c r="BG59" s="100" t="s">
        <v>176</v>
      </c>
      <c r="BH59" s="100" t="s">
        <v>176</v>
      </c>
      <c r="BI59" s="100" t="s">
        <v>176</v>
      </c>
      <c r="BJ59" s="100" t="s">
        <v>176</v>
      </c>
      <c r="BK59" s="100" t="s">
        <v>176</v>
      </c>
      <c r="BL59" s="100" t="s">
        <v>176</v>
      </c>
      <c r="BM59" s="100" t="s">
        <v>176</v>
      </c>
      <c r="BN59" s="116">
        <f t="shared" si="120"/>
        <v>0</v>
      </c>
      <c r="BO59" s="100" t="s">
        <v>176</v>
      </c>
      <c r="BP59" s="100" t="s">
        <v>176</v>
      </c>
      <c r="BQ59" s="83">
        <f t="shared" si="97"/>
        <v>8.3333333333333332E-3</v>
      </c>
      <c r="BR59" s="100">
        <f t="shared" si="121"/>
        <v>810</v>
      </c>
    </row>
    <row r="60" spans="1:70" ht="12.75" customHeight="1" outlineLevel="1" x14ac:dyDescent="0.2">
      <c r="A60" s="9">
        <v>342</v>
      </c>
      <c r="B60" s="10" t="s">
        <v>189</v>
      </c>
      <c r="C60" s="11">
        <v>0</v>
      </c>
      <c r="D60" s="12" t="s">
        <v>187</v>
      </c>
      <c r="E60" s="129">
        <v>1500</v>
      </c>
      <c r="F60" s="102">
        <v>900</v>
      </c>
      <c r="G60" s="208">
        <f t="shared" si="98"/>
        <v>810</v>
      </c>
      <c r="H60" s="71">
        <f t="shared" si="99"/>
        <v>81</v>
      </c>
      <c r="I60" s="71">
        <f t="shared" si="100"/>
        <v>81</v>
      </c>
      <c r="J60" s="71">
        <f t="shared" si="101"/>
        <v>81</v>
      </c>
      <c r="K60" s="71">
        <f t="shared" si="102"/>
        <v>81</v>
      </c>
      <c r="L60" s="71">
        <f t="shared" si="103"/>
        <v>81</v>
      </c>
      <c r="M60" s="71">
        <f t="shared" si="104"/>
        <v>81</v>
      </c>
      <c r="N60" s="71">
        <f t="shared" si="105"/>
        <v>81</v>
      </c>
      <c r="O60" s="130">
        <f t="shared" si="106"/>
        <v>6.75</v>
      </c>
      <c r="P60" s="130">
        <f t="shared" si="107"/>
        <v>6.75</v>
      </c>
      <c r="Q60" s="130">
        <f t="shared" si="108"/>
        <v>6.75</v>
      </c>
      <c r="R60" s="130">
        <f t="shared" si="109"/>
        <v>6.75</v>
      </c>
      <c r="S60" s="130">
        <f t="shared" si="110"/>
        <v>6.75</v>
      </c>
      <c r="T60" s="130">
        <f t="shared" si="111"/>
        <v>6.75</v>
      </c>
      <c r="U60" s="130">
        <f t="shared" si="112"/>
        <v>6.75</v>
      </c>
      <c r="V60" s="130">
        <f t="shared" si="113"/>
        <v>6.75</v>
      </c>
      <c r="W60" s="130">
        <f t="shared" si="114"/>
        <v>6.75</v>
      </c>
      <c r="X60" s="130">
        <f t="shared" si="115"/>
        <v>6.75</v>
      </c>
      <c r="Y60" s="130">
        <f t="shared" si="116"/>
        <v>6.75</v>
      </c>
      <c r="Z60" s="130">
        <f t="shared" si="117"/>
        <v>6.75</v>
      </c>
      <c r="AA60" s="116">
        <f t="shared" si="94"/>
        <v>81</v>
      </c>
      <c r="AB60" s="100">
        <f t="shared" si="118"/>
        <v>6.75</v>
      </c>
      <c r="AC60" s="100">
        <f t="shared" si="118"/>
        <v>6.75</v>
      </c>
      <c r="AD60" s="100">
        <f t="shared" si="118"/>
        <v>6.75</v>
      </c>
      <c r="AE60" s="100">
        <f t="shared" si="118"/>
        <v>6.75</v>
      </c>
      <c r="AF60" s="100">
        <f t="shared" si="118"/>
        <v>6.75</v>
      </c>
      <c r="AG60" s="100">
        <f t="shared" si="118"/>
        <v>6.75</v>
      </c>
      <c r="AH60" s="100">
        <f t="shared" si="118"/>
        <v>6.75</v>
      </c>
      <c r="AI60" s="100">
        <f t="shared" si="118"/>
        <v>6.75</v>
      </c>
      <c r="AJ60" s="100">
        <f t="shared" si="118"/>
        <v>6.75</v>
      </c>
      <c r="AK60" s="100">
        <f t="shared" si="118"/>
        <v>6.75</v>
      </c>
      <c r="AL60" s="100">
        <f t="shared" si="118"/>
        <v>6.75</v>
      </c>
      <c r="AM60" s="100">
        <f t="shared" si="118"/>
        <v>6.75</v>
      </c>
      <c r="AN60" s="116">
        <f t="shared" si="96"/>
        <v>81</v>
      </c>
      <c r="AO60" s="100">
        <f t="shared" si="119"/>
        <v>6.75</v>
      </c>
      <c r="AP60" s="100">
        <f t="shared" si="119"/>
        <v>6.75</v>
      </c>
      <c r="AQ60" s="100">
        <f t="shared" si="119"/>
        <v>6.75</v>
      </c>
      <c r="AR60" s="100">
        <f t="shared" si="119"/>
        <v>6.75</v>
      </c>
      <c r="AS60" s="100">
        <f t="shared" si="119"/>
        <v>6.75</v>
      </c>
      <c r="AT60" s="100">
        <f t="shared" si="119"/>
        <v>6.75</v>
      </c>
      <c r="AU60" s="100">
        <f t="shared" si="119"/>
        <v>6.75</v>
      </c>
      <c r="AV60" s="100">
        <f t="shared" si="119"/>
        <v>6.75</v>
      </c>
      <c r="AW60" s="100">
        <f t="shared" si="119"/>
        <v>6.75</v>
      </c>
      <c r="AX60" s="100">
        <f t="shared" si="119"/>
        <v>6.75</v>
      </c>
      <c r="AY60" s="100">
        <f t="shared" si="119"/>
        <v>6.75</v>
      </c>
      <c r="AZ60" s="100">
        <f t="shared" si="119"/>
        <v>6.75</v>
      </c>
      <c r="BA60" s="116">
        <f t="shared" si="122"/>
        <v>81</v>
      </c>
      <c r="BB60" s="100" t="s">
        <v>176</v>
      </c>
      <c r="BC60" s="100" t="s">
        <v>176</v>
      </c>
      <c r="BD60" s="100" t="s">
        <v>176</v>
      </c>
      <c r="BE60" s="100" t="s">
        <v>176</v>
      </c>
      <c r="BF60" s="100" t="s">
        <v>176</v>
      </c>
      <c r="BG60" s="100" t="s">
        <v>176</v>
      </c>
      <c r="BH60" s="100" t="s">
        <v>176</v>
      </c>
      <c r="BI60" s="100" t="s">
        <v>176</v>
      </c>
      <c r="BJ60" s="100" t="s">
        <v>176</v>
      </c>
      <c r="BK60" s="100" t="s">
        <v>176</v>
      </c>
      <c r="BL60" s="100" t="s">
        <v>176</v>
      </c>
      <c r="BM60" s="100" t="s">
        <v>176</v>
      </c>
      <c r="BN60" s="116">
        <f t="shared" si="120"/>
        <v>0</v>
      </c>
      <c r="BO60" s="100" t="s">
        <v>176</v>
      </c>
      <c r="BP60" s="100" t="s">
        <v>176</v>
      </c>
      <c r="BQ60" s="83">
        <f t="shared" si="97"/>
        <v>8.3333333333333332E-3</v>
      </c>
      <c r="BR60" s="100">
        <f t="shared" si="121"/>
        <v>810</v>
      </c>
    </row>
    <row r="61" spans="1:70" ht="12.75" customHeight="1" outlineLevel="1" x14ac:dyDescent="0.2">
      <c r="A61" s="9">
        <v>343</v>
      </c>
      <c r="B61" s="10" t="s">
        <v>190</v>
      </c>
      <c r="C61" s="11">
        <v>0</v>
      </c>
      <c r="D61" s="12" t="s">
        <v>187</v>
      </c>
      <c r="E61" s="129">
        <v>1500</v>
      </c>
      <c r="F61" s="102">
        <v>900</v>
      </c>
      <c r="G61" s="208">
        <f t="shared" si="98"/>
        <v>810</v>
      </c>
      <c r="H61" s="71">
        <f t="shared" si="99"/>
        <v>81</v>
      </c>
      <c r="I61" s="71">
        <f t="shared" si="100"/>
        <v>81</v>
      </c>
      <c r="J61" s="71">
        <f t="shared" si="101"/>
        <v>81</v>
      </c>
      <c r="K61" s="71">
        <f t="shared" si="102"/>
        <v>81</v>
      </c>
      <c r="L61" s="71">
        <f t="shared" si="103"/>
        <v>81</v>
      </c>
      <c r="M61" s="71">
        <f t="shared" si="104"/>
        <v>81</v>
      </c>
      <c r="N61" s="71">
        <f t="shared" si="105"/>
        <v>81</v>
      </c>
      <c r="O61" s="130">
        <f t="shared" si="106"/>
        <v>6.75</v>
      </c>
      <c r="P61" s="130">
        <f t="shared" si="107"/>
        <v>6.75</v>
      </c>
      <c r="Q61" s="130">
        <f t="shared" si="108"/>
        <v>6.75</v>
      </c>
      <c r="R61" s="130">
        <f t="shared" si="109"/>
        <v>6.75</v>
      </c>
      <c r="S61" s="130">
        <f t="shared" si="110"/>
        <v>6.75</v>
      </c>
      <c r="T61" s="130">
        <f t="shared" si="111"/>
        <v>6.75</v>
      </c>
      <c r="U61" s="130">
        <f t="shared" si="112"/>
        <v>6.75</v>
      </c>
      <c r="V61" s="130">
        <f t="shared" si="113"/>
        <v>6.75</v>
      </c>
      <c r="W61" s="130">
        <f t="shared" si="114"/>
        <v>6.75</v>
      </c>
      <c r="X61" s="130">
        <f t="shared" si="115"/>
        <v>6.75</v>
      </c>
      <c r="Y61" s="130">
        <f t="shared" si="116"/>
        <v>6.75</v>
      </c>
      <c r="Z61" s="130">
        <f t="shared" si="117"/>
        <v>6.75</v>
      </c>
      <c r="AA61" s="116">
        <f t="shared" si="94"/>
        <v>81</v>
      </c>
      <c r="AB61" s="100">
        <f t="shared" si="118"/>
        <v>6.75</v>
      </c>
      <c r="AC61" s="100">
        <f t="shared" si="118"/>
        <v>6.75</v>
      </c>
      <c r="AD61" s="100">
        <f t="shared" si="118"/>
        <v>6.75</v>
      </c>
      <c r="AE61" s="100">
        <f t="shared" si="118"/>
        <v>6.75</v>
      </c>
      <c r="AF61" s="100">
        <f t="shared" si="118"/>
        <v>6.75</v>
      </c>
      <c r="AG61" s="100">
        <f t="shared" si="118"/>
        <v>6.75</v>
      </c>
      <c r="AH61" s="100">
        <f t="shared" si="118"/>
        <v>6.75</v>
      </c>
      <c r="AI61" s="100">
        <f t="shared" si="118"/>
        <v>6.75</v>
      </c>
      <c r="AJ61" s="100">
        <f t="shared" si="118"/>
        <v>6.75</v>
      </c>
      <c r="AK61" s="100">
        <f t="shared" si="118"/>
        <v>6.75</v>
      </c>
      <c r="AL61" s="100">
        <f t="shared" si="118"/>
        <v>6.75</v>
      </c>
      <c r="AM61" s="100">
        <f t="shared" si="118"/>
        <v>6.75</v>
      </c>
      <c r="AN61" s="116">
        <f t="shared" si="96"/>
        <v>81</v>
      </c>
      <c r="AO61" s="100">
        <f t="shared" si="119"/>
        <v>6.75</v>
      </c>
      <c r="AP61" s="100">
        <f t="shared" si="119"/>
        <v>6.75</v>
      </c>
      <c r="AQ61" s="100">
        <f t="shared" si="119"/>
        <v>6.75</v>
      </c>
      <c r="AR61" s="100">
        <f t="shared" si="119"/>
        <v>6.75</v>
      </c>
      <c r="AS61" s="100">
        <f t="shared" si="119"/>
        <v>6.75</v>
      </c>
      <c r="AT61" s="100">
        <f t="shared" si="119"/>
        <v>6.75</v>
      </c>
      <c r="AU61" s="100">
        <f t="shared" si="119"/>
        <v>6.75</v>
      </c>
      <c r="AV61" s="100">
        <f t="shared" si="119"/>
        <v>6.75</v>
      </c>
      <c r="AW61" s="100">
        <f t="shared" si="119"/>
        <v>6.75</v>
      </c>
      <c r="AX61" s="100">
        <f t="shared" si="119"/>
        <v>6.75</v>
      </c>
      <c r="AY61" s="100">
        <f t="shared" si="119"/>
        <v>6.75</v>
      </c>
      <c r="AZ61" s="100">
        <f t="shared" si="119"/>
        <v>6.75</v>
      </c>
      <c r="BA61" s="116">
        <f t="shared" si="122"/>
        <v>81</v>
      </c>
      <c r="BB61" s="100" t="s">
        <v>176</v>
      </c>
      <c r="BC61" s="100" t="s">
        <v>176</v>
      </c>
      <c r="BD61" s="100" t="s">
        <v>176</v>
      </c>
      <c r="BE61" s="100" t="s">
        <v>176</v>
      </c>
      <c r="BF61" s="100" t="s">
        <v>176</v>
      </c>
      <c r="BG61" s="100" t="s">
        <v>176</v>
      </c>
      <c r="BH61" s="100" t="s">
        <v>176</v>
      </c>
      <c r="BI61" s="100" t="s">
        <v>176</v>
      </c>
      <c r="BJ61" s="100" t="s">
        <v>176</v>
      </c>
      <c r="BK61" s="100" t="s">
        <v>176</v>
      </c>
      <c r="BL61" s="100" t="s">
        <v>176</v>
      </c>
      <c r="BM61" s="100" t="s">
        <v>176</v>
      </c>
      <c r="BN61" s="116">
        <f>SUM(BB61:BH61)</f>
        <v>0</v>
      </c>
      <c r="BO61" s="100" t="s">
        <v>176</v>
      </c>
      <c r="BP61" s="100" t="s">
        <v>176</v>
      </c>
      <c r="BQ61" s="83">
        <f t="shared" si="97"/>
        <v>8.3333333333333332E-3</v>
      </c>
      <c r="BR61" s="100">
        <f t="shared" si="121"/>
        <v>810</v>
      </c>
    </row>
    <row r="62" spans="1:70" ht="12.75" customHeight="1" outlineLevel="1" thickBot="1" x14ac:dyDescent="0.25">
      <c r="A62" s="9">
        <v>375</v>
      </c>
      <c r="B62" s="10" t="s">
        <v>141</v>
      </c>
      <c r="C62" s="11">
        <v>93358</v>
      </c>
      <c r="D62" s="12">
        <v>42703</v>
      </c>
      <c r="E62" s="7"/>
      <c r="F62" s="102">
        <v>1689</v>
      </c>
      <c r="G62" s="51">
        <f t="shared" si="98"/>
        <v>1520.1000000000001</v>
      </c>
      <c r="H62" s="71">
        <v>0</v>
      </c>
      <c r="I62" s="71">
        <f>G62*(10%/12*1)</f>
        <v>12.6675</v>
      </c>
      <c r="J62" s="71">
        <f t="shared" si="101"/>
        <v>152.01000000000002</v>
      </c>
      <c r="K62" s="71">
        <f t="shared" si="102"/>
        <v>152.01000000000002</v>
      </c>
      <c r="L62" s="71">
        <f t="shared" si="103"/>
        <v>152.01000000000002</v>
      </c>
      <c r="M62" s="71">
        <f t="shared" si="104"/>
        <v>152.01000000000002</v>
      </c>
      <c r="N62" s="71">
        <f t="shared" si="105"/>
        <v>152.01000000000002</v>
      </c>
      <c r="O62" s="130">
        <f t="shared" si="106"/>
        <v>12.6675</v>
      </c>
      <c r="P62" s="130">
        <f t="shared" si="107"/>
        <v>12.6675</v>
      </c>
      <c r="Q62" s="130">
        <f t="shared" si="108"/>
        <v>12.6675</v>
      </c>
      <c r="R62" s="130">
        <f t="shared" si="109"/>
        <v>12.6675</v>
      </c>
      <c r="S62" s="130">
        <f t="shared" si="110"/>
        <v>12.6675</v>
      </c>
      <c r="T62" s="130">
        <f t="shared" si="111"/>
        <v>12.6675</v>
      </c>
      <c r="U62" s="130">
        <f t="shared" si="112"/>
        <v>12.6675</v>
      </c>
      <c r="V62" s="130">
        <f t="shared" si="113"/>
        <v>12.6675</v>
      </c>
      <c r="W62" s="130">
        <f t="shared" si="114"/>
        <v>12.6675</v>
      </c>
      <c r="X62" s="130">
        <f t="shared" si="115"/>
        <v>12.6675</v>
      </c>
      <c r="Y62" s="130">
        <f t="shared" si="116"/>
        <v>12.6675</v>
      </c>
      <c r="Z62" s="130">
        <f t="shared" si="117"/>
        <v>12.6675</v>
      </c>
      <c r="AA62" s="116">
        <f t="shared" si="94"/>
        <v>152.01000000000002</v>
      </c>
      <c r="AB62" s="100">
        <f t="shared" si="118"/>
        <v>12.6675</v>
      </c>
      <c r="AC62" s="100">
        <f t="shared" si="118"/>
        <v>12.6675</v>
      </c>
      <c r="AD62" s="100">
        <f t="shared" si="118"/>
        <v>12.6675</v>
      </c>
      <c r="AE62" s="100">
        <f t="shared" si="118"/>
        <v>12.6675</v>
      </c>
      <c r="AF62" s="100">
        <f t="shared" si="118"/>
        <v>12.6675</v>
      </c>
      <c r="AG62" s="100">
        <f t="shared" si="118"/>
        <v>12.6675</v>
      </c>
      <c r="AH62" s="100">
        <f t="shared" si="118"/>
        <v>12.6675</v>
      </c>
      <c r="AI62" s="100">
        <f t="shared" si="118"/>
        <v>12.6675</v>
      </c>
      <c r="AJ62" s="100">
        <f t="shared" si="118"/>
        <v>12.6675</v>
      </c>
      <c r="AK62" s="100">
        <f t="shared" si="118"/>
        <v>12.6675</v>
      </c>
      <c r="AL62" s="100">
        <f t="shared" si="118"/>
        <v>12.6675</v>
      </c>
      <c r="AM62" s="100">
        <f t="shared" si="118"/>
        <v>12.6675</v>
      </c>
      <c r="AN62" s="116">
        <f t="shared" si="96"/>
        <v>152.01000000000002</v>
      </c>
      <c r="AO62" s="100">
        <f t="shared" si="119"/>
        <v>12.6675</v>
      </c>
      <c r="AP62" s="100">
        <f t="shared" si="119"/>
        <v>12.6675</v>
      </c>
      <c r="AQ62" s="100">
        <f t="shared" si="119"/>
        <v>12.6675</v>
      </c>
      <c r="AR62" s="100">
        <f t="shared" si="119"/>
        <v>12.6675</v>
      </c>
      <c r="AS62" s="100">
        <f t="shared" si="119"/>
        <v>12.6675</v>
      </c>
      <c r="AT62" s="100">
        <f t="shared" si="119"/>
        <v>12.6675</v>
      </c>
      <c r="AU62" s="100">
        <f t="shared" si="119"/>
        <v>12.6675</v>
      </c>
      <c r="AV62" s="100">
        <f t="shared" si="119"/>
        <v>12.6675</v>
      </c>
      <c r="AW62" s="100">
        <f t="shared" si="119"/>
        <v>12.6675</v>
      </c>
      <c r="AX62" s="100">
        <f t="shared" si="119"/>
        <v>12.6675</v>
      </c>
      <c r="AY62" s="100">
        <f t="shared" si="119"/>
        <v>12.6675</v>
      </c>
      <c r="AZ62" s="100">
        <f t="shared" si="119"/>
        <v>12.6675</v>
      </c>
      <c r="BA62" s="116">
        <f>SUM(AO62:AZ62)</f>
        <v>152.01000000000002</v>
      </c>
      <c r="BB62" s="100">
        <f t="shared" ref="BB62:BM62" si="123">$G62*$BQ62</f>
        <v>12.6675</v>
      </c>
      <c r="BC62" s="100">
        <f t="shared" si="123"/>
        <v>12.6675</v>
      </c>
      <c r="BD62" s="100">
        <f t="shared" si="123"/>
        <v>12.6675</v>
      </c>
      <c r="BE62" s="100">
        <f t="shared" si="123"/>
        <v>12.6675</v>
      </c>
      <c r="BF62" s="100">
        <f t="shared" si="123"/>
        <v>12.6675</v>
      </c>
      <c r="BG62" s="100">
        <f t="shared" si="123"/>
        <v>12.6675</v>
      </c>
      <c r="BH62" s="100">
        <f t="shared" si="123"/>
        <v>12.6675</v>
      </c>
      <c r="BI62" s="100">
        <f t="shared" si="123"/>
        <v>12.6675</v>
      </c>
      <c r="BJ62" s="100">
        <f t="shared" si="123"/>
        <v>12.6675</v>
      </c>
      <c r="BK62" s="100">
        <f t="shared" si="123"/>
        <v>12.6675</v>
      </c>
      <c r="BL62" s="100">
        <f t="shared" si="123"/>
        <v>12.6675</v>
      </c>
      <c r="BM62" s="100">
        <f t="shared" si="123"/>
        <v>12.6675</v>
      </c>
      <c r="BN62" s="116">
        <f>SUM(BB62:BM62)</f>
        <v>152.01000000000002</v>
      </c>
      <c r="BO62" s="100">
        <f>$G62*$BQ62</f>
        <v>12.6675</v>
      </c>
      <c r="BP62" s="100">
        <f>$G62*$BQ62</f>
        <v>12.6675</v>
      </c>
      <c r="BQ62" s="83">
        <f t="shared" si="97"/>
        <v>8.3333333333333332E-3</v>
      </c>
      <c r="BR62" s="100">
        <f>+H62+I62+J62+K62+L62+M62+N62+AA62+AN62+BA62+BN62</f>
        <v>1380.7574999999999</v>
      </c>
    </row>
    <row r="63" spans="1:70" ht="12.75" customHeight="1" thickBot="1" x14ac:dyDescent="0.25">
      <c r="A63" s="105"/>
      <c r="B63" s="106"/>
      <c r="C63" s="106"/>
      <c r="D63" s="107"/>
      <c r="E63" s="108" t="s">
        <v>168</v>
      </c>
      <c r="F63" s="125">
        <f t="shared" ref="F63:Z63" si="124">SUM(F51:F62)</f>
        <v>11782.32</v>
      </c>
      <c r="G63" s="109">
        <f t="shared" si="124"/>
        <v>10604.088000000002</v>
      </c>
      <c r="H63" s="99">
        <f t="shared" si="124"/>
        <v>908.39880000000005</v>
      </c>
      <c r="I63" s="99">
        <f t="shared" si="124"/>
        <v>921.06630000000007</v>
      </c>
      <c r="J63" s="99">
        <f t="shared" si="124"/>
        <v>1060.4088000000002</v>
      </c>
      <c r="K63" s="99">
        <f t="shared" si="124"/>
        <v>1060.4088000000002</v>
      </c>
      <c r="L63" s="99">
        <f t="shared" si="124"/>
        <v>1060.4088000000002</v>
      </c>
      <c r="M63" s="99">
        <f t="shared" si="124"/>
        <v>1060.4088000000002</v>
      </c>
      <c r="N63" s="99">
        <f t="shared" si="124"/>
        <v>1060.4088000000002</v>
      </c>
      <c r="O63" s="99">
        <f t="shared" si="124"/>
        <v>88.367400000000004</v>
      </c>
      <c r="P63" s="99">
        <f t="shared" si="124"/>
        <v>88.367400000000004</v>
      </c>
      <c r="Q63" s="99">
        <f t="shared" si="124"/>
        <v>88.367400000000004</v>
      </c>
      <c r="R63" s="99">
        <f t="shared" si="124"/>
        <v>88.367400000000004</v>
      </c>
      <c r="S63" s="99">
        <f t="shared" si="124"/>
        <v>88.367400000000004</v>
      </c>
      <c r="T63" s="99">
        <f t="shared" si="124"/>
        <v>88.367400000000004</v>
      </c>
      <c r="U63" s="99">
        <f t="shared" si="124"/>
        <v>88.367400000000004</v>
      </c>
      <c r="V63" s="99">
        <f t="shared" si="124"/>
        <v>88.367400000000004</v>
      </c>
      <c r="W63" s="99">
        <f t="shared" si="124"/>
        <v>88.367400000000004</v>
      </c>
      <c r="X63" s="99">
        <f t="shared" si="124"/>
        <v>88.367400000000004</v>
      </c>
      <c r="Y63" s="99">
        <f t="shared" si="124"/>
        <v>88.367400000000004</v>
      </c>
      <c r="Z63" s="99">
        <f t="shared" si="124"/>
        <v>88.367400000000004</v>
      </c>
      <c r="AA63" s="135">
        <f t="shared" si="94"/>
        <v>1060.4087999999999</v>
      </c>
      <c r="AB63" s="135">
        <f t="shared" ref="AB63:AM63" si="125">SUM(AB51:AB62)</f>
        <v>88.367400000000004</v>
      </c>
      <c r="AC63" s="135">
        <f t="shared" si="125"/>
        <v>88.367400000000004</v>
      </c>
      <c r="AD63" s="135">
        <f t="shared" si="125"/>
        <v>88.367400000000004</v>
      </c>
      <c r="AE63" s="135">
        <f t="shared" si="125"/>
        <v>88.367400000000004</v>
      </c>
      <c r="AF63" s="135">
        <f t="shared" si="125"/>
        <v>88.367400000000004</v>
      </c>
      <c r="AG63" s="135">
        <f t="shared" si="125"/>
        <v>88.367400000000004</v>
      </c>
      <c r="AH63" s="135">
        <f t="shared" si="125"/>
        <v>88.367400000000004</v>
      </c>
      <c r="AI63" s="135">
        <f t="shared" si="125"/>
        <v>88.367400000000004</v>
      </c>
      <c r="AJ63" s="135">
        <f t="shared" si="125"/>
        <v>88.367400000000004</v>
      </c>
      <c r="AK63" s="135">
        <f t="shared" si="125"/>
        <v>88.367400000000004</v>
      </c>
      <c r="AL63" s="135">
        <f t="shared" si="125"/>
        <v>88.367400000000004</v>
      </c>
      <c r="AM63" s="135">
        <f t="shared" si="125"/>
        <v>88.367400000000004</v>
      </c>
      <c r="AN63" s="135">
        <f t="shared" si="96"/>
        <v>1060.4087999999999</v>
      </c>
      <c r="AO63" s="135">
        <f t="shared" ref="AO63:AP63" si="126">SUM(AO51:AO62)</f>
        <v>88.367400000000004</v>
      </c>
      <c r="AP63" s="135">
        <f t="shared" si="126"/>
        <v>88.367400000000004</v>
      </c>
      <c r="AQ63" s="135">
        <f t="shared" ref="AQ63" si="127">SUM(AQ51:AQ62)</f>
        <v>88.367400000000004</v>
      </c>
      <c r="AR63" s="135">
        <f t="shared" ref="AR63:AW63" si="128">SUM(AR51:AR62)</f>
        <v>88.367400000000004</v>
      </c>
      <c r="AS63" s="135">
        <f t="shared" si="128"/>
        <v>88.367400000000004</v>
      </c>
      <c r="AT63" s="135">
        <f t="shared" si="128"/>
        <v>88.367400000000004</v>
      </c>
      <c r="AU63" s="135">
        <f t="shared" si="128"/>
        <v>88.367400000000004</v>
      </c>
      <c r="AV63" s="135">
        <f t="shared" si="128"/>
        <v>88.367400000000004</v>
      </c>
      <c r="AW63" s="135">
        <f t="shared" si="128"/>
        <v>88.367400000000004</v>
      </c>
      <c r="AX63" s="135">
        <f>SUM(AX51:AX62)</f>
        <v>88.367400000000004</v>
      </c>
      <c r="AY63" s="135">
        <f>SUM(AY51:AY62)</f>
        <v>88.367400000000004</v>
      </c>
      <c r="AZ63" s="135">
        <f>SUM(AZ51:AZ62)</f>
        <v>88.367400000000004</v>
      </c>
      <c r="BA63" s="135">
        <f>SUM(AO63:AZ63)</f>
        <v>1060.4087999999999</v>
      </c>
      <c r="BB63" s="135">
        <f>SUM(BB51:BB62)</f>
        <v>12.6675</v>
      </c>
      <c r="BC63" s="135">
        <f t="shared" ref="BC63" si="129">SUM(BC51:BC62)</f>
        <v>12.6675</v>
      </c>
      <c r="BD63" s="135">
        <f t="shared" ref="BD63:BL63" si="130">SUM(BD51:BD62)</f>
        <v>12.6675</v>
      </c>
      <c r="BE63" s="135">
        <f t="shared" si="130"/>
        <v>12.6675</v>
      </c>
      <c r="BF63" s="135">
        <f t="shared" si="130"/>
        <v>12.6675</v>
      </c>
      <c r="BG63" s="135">
        <f t="shared" si="130"/>
        <v>12.6675</v>
      </c>
      <c r="BH63" s="135">
        <f t="shared" si="130"/>
        <v>12.6675</v>
      </c>
      <c r="BI63" s="135">
        <f t="shared" si="130"/>
        <v>12.6675</v>
      </c>
      <c r="BJ63" s="135">
        <f t="shared" si="130"/>
        <v>12.6675</v>
      </c>
      <c r="BK63" s="135">
        <f t="shared" si="130"/>
        <v>12.6675</v>
      </c>
      <c r="BL63" s="135">
        <f t="shared" si="130"/>
        <v>12.6675</v>
      </c>
      <c r="BM63" s="135">
        <f t="shared" ref="BM63:BO63" si="131">SUM(BM51:BM62)</f>
        <v>12.6675</v>
      </c>
      <c r="BN63" s="135">
        <f>SUM(BB63:BM63)</f>
        <v>152.01000000000002</v>
      </c>
      <c r="BO63" s="135">
        <f t="shared" si="131"/>
        <v>12.6675</v>
      </c>
      <c r="BP63" s="135">
        <f t="shared" ref="BP63" si="132">SUM(BP51:BP62)</f>
        <v>12.6675</v>
      </c>
      <c r="BQ63" s="73"/>
      <c r="BR63" s="100">
        <f>+H63+I63+J63+K63+L63+M63+N63+AA63+AN63+BA63+BN63</f>
        <v>10464.745500000001</v>
      </c>
    </row>
    <row r="64" spans="1:70" ht="12.75" customHeight="1" x14ac:dyDescent="0.2">
      <c r="A64" s="36"/>
      <c r="B64" s="36"/>
      <c r="C64" s="36"/>
      <c r="D64" s="36"/>
      <c r="E64" s="36"/>
      <c r="F64" s="110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36"/>
      <c r="BO64" s="36"/>
      <c r="BP64" s="36"/>
      <c r="BQ64" s="73"/>
      <c r="BR64" s="36"/>
    </row>
    <row r="65" spans="1:71" ht="11.25" customHeight="1" x14ac:dyDescent="0.2">
      <c r="A65" s="240" t="s">
        <v>170</v>
      </c>
      <c r="B65" s="237"/>
      <c r="C65" s="237"/>
      <c r="D65" s="237"/>
      <c r="E65" s="111">
        <v>110133.82</v>
      </c>
      <c r="F65" s="102"/>
      <c r="G65" s="81">
        <v>0.9</v>
      </c>
      <c r="H65" s="81">
        <v>0.1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2">
        <f t="shared" ref="O65:Z65" si="133">10%/12</f>
        <v>8.3333333333333332E-3</v>
      </c>
      <c r="P65" s="82">
        <f t="shared" si="133"/>
        <v>8.3333333333333332E-3</v>
      </c>
      <c r="Q65" s="82">
        <f t="shared" si="133"/>
        <v>8.3333333333333332E-3</v>
      </c>
      <c r="R65" s="82">
        <f t="shared" si="133"/>
        <v>8.3333333333333332E-3</v>
      </c>
      <c r="S65" s="82">
        <f t="shared" si="133"/>
        <v>8.3333333333333332E-3</v>
      </c>
      <c r="T65" s="82">
        <f t="shared" si="133"/>
        <v>8.3333333333333332E-3</v>
      </c>
      <c r="U65" s="82">
        <f t="shared" si="133"/>
        <v>8.3333333333333332E-3</v>
      </c>
      <c r="V65" s="82">
        <f t="shared" si="133"/>
        <v>8.3333333333333332E-3</v>
      </c>
      <c r="W65" s="82">
        <f t="shared" si="133"/>
        <v>8.3333333333333332E-3</v>
      </c>
      <c r="X65" s="82">
        <f t="shared" si="133"/>
        <v>8.3333333333333332E-3</v>
      </c>
      <c r="Y65" s="82">
        <f t="shared" si="133"/>
        <v>8.3333333333333332E-3</v>
      </c>
      <c r="Z65" s="82">
        <f t="shared" si="133"/>
        <v>8.3333333333333332E-3</v>
      </c>
      <c r="AA65" s="36"/>
      <c r="AB65" s="82">
        <f t="shared" ref="AB65:AU65" si="134">10%/12</f>
        <v>8.3333333333333332E-3</v>
      </c>
      <c r="AC65" s="82">
        <f t="shared" si="134"/>
        <v>8.3333333333333332E-3</v>
      </c>
      <c r="AD65" s="82">
        <f t="shared" si="134"/>
        <v>8.3333333333333332E-3</v>
      </c>
      <c r="AE65" s="82">
        <f t="shared" si="134"/>
        <v>8.3333333333333332E-3</v>
      </c>
      <c r="AF65" s="82">
        <f t="shared" si="134"/>
        <v>8.3333333333333332E-3</v>
      </c>
      <c r="AG65" s="82">
        <f t="shared" si="134"/>
        <v>8.3333333333333332E-3</v>
      </c>
      <c r="AH65" s="82">
        <f t="shared" si="134"/>
        <v>8.3333333333333332E-3</v>
      </c>
      <c r="AI65" s="82">
        <f t="shared" si="134"/>
        <v>8.3333333333333332E-3</v>
      </c>
      <c r="AJ65" s="82">
        <f t="shared" si="134"/>
        <v>8.3333333333333332E-3</v>
      </c>
      <c r="AK65" s="82">
        <f t="shared" si="134"/>
        <v>8.3333333333333332E-3</v>
      </c>
      <c r="AL65" s="82">
        <f t="shared" si="134"/>
        <v>8.3333333333333332E-3</v>
      </c>
      <c r="AM65" s="82">
        <f t="shared" si="134"/>
        <v>8.3333333333333332E-3</v>
      </c>
      <c r="AN65" s="82">
        <f t="shared" ref="AN65:AN250" si="135">SUM(AB65:AM65)</f>
        <v>9.9999999999999992E-2</v>
      </c>
      <c r="AO65" s="82">
        <f t="shared" si="134"/>
        <v>8.3333333333333332E-3</v>
      </c>
      <c r="AP65" s="82">
        <f t="shared" si="134"/>
        <v>8.3333333333333332E-3</v>
      </c>
      <c r="AQ65" s="82">
        <f t="shared" si="134"/>
        <v>8.3333333333333332E-3</v>
      </c>
      <c r="AR65" s="82">
        <f t="shared" si="134"/>
        <v>8.3333333333333332E-3</v>
      </c>
      <c r="AS65" s="82">
        <f t="shared" si="134"/>
        <v>8.3333333333333332E-3</v>
      </c>
      <c r="AT65" s="82">
        <f t="shared" si="134"/>
        <v>8.3333333333333332E-3</v>
      </c>
      <c r="AU65" s="82">
        <f t="shared" si="134"/>
        <v>8.3333333333333332E-3</v>
      </c>
      <c r="AV65" s="82">
        <f>10%/12</f>
        <v>8.3333333333333332E-3</v>
      </c>
      <c r="AW65" s="82">
        <f>10%/12</f>
        <v>8.3333333333333332E-3</v>
      </c>
      <c r="AX65" s="82">
        <f>10%/12</f>
        <v>8.3333333333333332E-3</v>
      </c>
      <c r="AY65" s="82">
        <f>10%/12</f>
        <v>8.3333333333333332E-3</v>
      </c>
      <c r="AZ65" s="82">
        <f>10%/12</f>
        <v>8.3333333333333332E-3</v>
      </c>
      <c r="BA65" s="82">
        <f>SUM(AO65:AZ65)</f>
        <v>9.9999999999999992E-2</v>
      </c>
      <c r="BB65" s="82">
        <f t="shared" ref="BB65:BP65" si="136">10%/12</f>
        <v>8.3333333333333332E-3</v>
      </c>
      <c r="BC65" s="82">
        <f t="shared" si="136"/>
        <v>8.3333333333333332E-3</v>
      </c>
      <c r="BD65" s="82">
        <f t="shared" si="136"/>
        <v>8.3333333333333332E-3</v>
      </c>
      <c r="BE65" s="82">
        <f t="shared" si="136"/>
        <v>8.3333333333333332E-3</v>
      </c>
      <c r="BF65" s="82">
        <f t="shared" si="136"/>
        <v>8.3333333333333332E-3</v>
      </c>
      <c r="BG65" s="82">
        <f t="shared" si="136"/>
        <v>8.3333333333333332E-3</v>
      </c>
      <c r="BH65" s="82">
        <f t="shared" si="136"/>
        <v>8.3333333333333332E-3</v>
      </c>
      <c r="BI65" s="82">
        <f t="shared" si="136"/>
        <v>8.3333333333333332E-3</v>
      </c>
      <c r="BJ65" s="82">
        <f t="shared" si="136"/>
        <v>8.3333333333333332E-3</v>
      </c>
      <c r="BK65" s="82">
        <f t="shared" si="136"/>
        <v>8.3333333333333332E-3</v>
      </c>
      <c r="BL65" s="82">
        <f t="shared" si="136"/>
        <v>8.3333333333333332E-3</v>
      </c>
      <c r="BM65" s="82">
        <f t="shared" si="136"/>
        <v>8.3333333333333332E-3</v>
      </c>
      <c r="BN65" s="82">
        <f>SUM(BB65:BM65)</f>
        <v>9.9999999999999992E-2</v>
      </c>
      <c r="BO65" s="82">
        <f t="shared" si="136"/>
        <v>8.3333333333333332E-3</v>
      </c>
      <c r="BP65" s="82">
        <f t="shared" si="136"/>
        <v>8.3333333333333332E-3</v>
      </c>
      <c r="BQ65" s="83">
        <f t="shared" ref="BQ65:BQ213" si="137">10%/12</f>
        <v>8.3333333333333332E-3</v>
      </c>
      <c r="BR65" s="100"/>
    </row>
    <row r="66" spans="1:71" ht="12.75" customHeight="1" outlineLevel="1" x14ac:dyDescent="0.2">
      <c r="A66" s="9">
        <v>1</v>
      </c>
      <c r="B66" s="10" t="s">
        <v>8</v>
      </c>
      <c r="C66" s="11">
        <v>0</v>
      </c>
      <c r="D66" s="12">
        <v>33553</v>
      </c>
      <c r="E66" s="129">
        <v>128</v>
      </c>
      <c r="F66" s="102">
        <v>76.8</v>
      </c>
      <c r="G66" s="208">
        <f t="shared" ref="G66:G211" si="138">F66*90%</f>
        <v>69.12</v>
      </c>
      <c r="H66" s="71">
        <f t="shared" ref="H66:H174" si="139">G66*10%</f>
        <v>6.9120000000000008</v>
      </c>
      <c r="I66" s="71">
        <f t="shared" ref="I66:I194" si="140">G66*10%</f>
        <v>6.9120000000000008</v>
      </c>
      <c r="J66" s="71">
        <f t="shared" ref="J66:J194" si="141">G66*10%</f>
        <v>6.9120000000000008</v>
      </c>
      <c r="K66" s="71">
        <f t="shared" ref="K66:K208" si="142">G66*10%</f>
        <v>6.9120000000000008</v>
      </c>
      <c r="L66" s="71">
        <f t="shared" ref="L66:L208" si="143">G66*10%</f>
        <v>6.9120000000000008</v>
      </c>
      <c r="M66" s="71">
        <f t="shared" ref="M66:M212" si="144">G66*10%</f>
        <v>6.9120000000000008</v>
      </c>
      <c r="N66" s="71">
        <f t="shared" ref="N66:N212" si="145">G66*10%</f>
        <v>6.9120000000000008</v>
      </c>
      <c r="O66" s="130">
        <f t="shared" ref="O66:O97" si="146">G66*BQ66</f>
        <v>0.57600000000000007</v>
      </c>
      <c r="P66" s="130">
        <f t="shared" ref="P66:P97" si="147">G66*BQ66</f>
        <v>0.57600000000000007</v>
      </c>
      <c r="Q66" s="130">
        <f t="shared" ref="Q66:Q97" si="148">G66*BQ66</f>
        <v>0.57600000000000007</v>
      </c>
      <c r="R66" s="130">
        <f t="shared" ref="R66:R97" si="149">G66*BQ66</f>
        <v>0.57600000000000007</v>
      </c>
      <c r="S66" s="130">
        <f t="shared" ref="S66:S97" si="150">G66*BQ66</f>
        <v>0.57600000000000007</v>
      </c>
      <c r="T66" s="130">
        <f t="shared" ref="T66:T97" si="151">G66*BQ66</f>
        <v>0.57600000000000007</v>
      </c>
      <c r="U66" s="130">
        <f t="shared" ref="U66:U97" si="152">G66*BQ66</f>
        <v>0.57600000000000007</v>
      </c>
      <c r="V66" s="130">
        <f t="shared" ref="V66:V97" si="153">G66*BQ66</f>
        <v>0.57600000000000007</v>
      </c>
      <c r="W66" s="130">
        <f t="shared" ref="W66:W97" si="154">G66*BQ66</f>
        <v>0.57600000000000007</v>
      </c>
      <c r="X66" s="130">
        <f t="shared" ref="X66:X97" si="155">G66*BQ66</f>
        <v>0.57600000000000007</v>
      </c>
      <c r="Y66" s="130">
        <f t="shared" ref="Y66:Y97" si="156">G66*BQ66</f>
        <v>0.57600000000000007</v>
      </c>
      <c r="Z66" s="130">
        <f t="shared" ref="Z66:Z97" si="157">G66*BQ66</f>
        <v>0.57600000000000007</v>
      </c>
      <c r="AA66" s="100">
        <f t="shared" ref="AA66:AA212" si="158">SUM(O66:Z66)</f>
        <v>6.9120000000000026</v>
      </c>
      <c r="AB66" s="100">
        <f t="shared" ref="AB66:AM75" si="159">$G66*$BQ66</f>
        <v>0.57600000000000007</v>
      </c>
      <c r="AC66" s="100">
        <f t="shared" si="159"/>
        <v>0.57600000000000007</v>
      </c>
      <c r="AD66" s="100">
        <f t="shared" si="159"/>
        <v>0.57600000000000007</v>
      </c>
      <c r="AE66" s="100">
        <f t="shared" si="159"/>
        <v>0.57600000000000007</v>
      </c>
      <c r="AF66" s="100">
        <f t="shared" si="159"/>
        <v>0.57600000000000007</v>
      </c>
      <c r="AG66" s="100">
        <f t="shared" si="159"/>
        <v>0.57600000000000007</v>
      </c>
      <c r="AH66" s="100">
        <f t="shared" si="159"/>
        <v>0.57600000000000007</v>
      </c>
      <c r="AI66" s="100">
        <f t="shared" si="159"/>
        <v>0.57600000000000007</v>
      </c>
      <c r="AJ66" s="100">
        <f t="shared" si="159"/>
        <v>0.57600000000000007</v>
      </c>
      <c r="AK66" s="100">
        <f t="shared" si="159"/>
        <v>0.57600000000000007</v>
      </c>
      <c r="AL66" s="100">
        <f t="shared" si="159"/>
        <v>0.57600000000000007</v>
      </c>
      <c r="AM66" s="100">
        <f t="shared" si="159"/>
        <v>0.57600000000000007</v>
      </c>
      <c r="AN66" s="100">
        <f t="shared" si="135"/>
        <v>6.9120000000000026</v>
      </c>
      <c r="AO66" s="100">
        <f t="shared" ref="AO66:AZ75" si="160">$G66*$BQ66</f>
        <v>0.57600000000000007</v>
      </c>
      <c r="AP66" s="100">
        <f t="shared" si="160"/>
        <v>0.57600000000000007</v>
      </c>
      <c r="AQ66" s="100">
        <f t="shared" si="160"/>
        <v>0.57600000000000007</v>
      </c>
      <c r="AR66" s="100">
        <f t="shared" si="160"/>
        <v>0.57600000000000007</v>
      </c>
      <c r="AS66" s="100">
        <f t="shared" si="160"/>
        <v>0.57600000000000007</v>
      </c>
      <c r="AT66" s="100">
        <f t="shared" si="160"/>
        <v>0.57600000000000007</v>
      </c>
      <c r="AU66" s="100">
        <f t="shared" si="160"/>
        <v>0.57600000000000007</v>
      </c>
      <c r="AV66" s="100">
        <f t="shared" si="160"/>
        <v>0.57600000000000007</v>
      </c>
      <c r="AW66" s="100">
        <f t="shared" si="160"/>
        <v>0.57600000000000007</v>
      </c>
      <c r="AX66" s="100">
        <f t="shared" si="160"/>
        <v>0.57600000000000007</v>
      </c>
      <c r="AY66" s="100">
        <f t="shared" si="160"/>
        <v>0.57600000000000007</v>
      </c>
      <c r="AZ66" s="100">
        <f t="shared" si="160"/>
        <v>0.57600000000000007</v>
      </c>
      <c r="BA66" s="116">
        <f>SUM(AO66:AZ66)</f>
        <v>6.9120000000000026</v>
      </c>
      <c r="BB66" s="100" t="s">
        <v>176</v>
      </c>
      <c r="BC66" s="100" t="s">
        <v>176</v>
      </c>
      <c r="BD66" s="100" t="s">
        <v>176</v>
      </c>
      <c r="BE66" s="100" t="s">
        <v>176</v>
      </c>
      <c r="BF66" s="100" t="s">
        <v>176</v>
      </c>
      <c r="BG66" s="100" t="s">
        <v>176</v>
      </c>
      <c r="BH66" s="100" t="s">
        <v>176</v>
      </c>
      <c r="BI66" s="100" t="s">
        <v>176</v>
      </c>
      <c r="BJ66" s="100" t="s">
        <v>176</v>
      </c>
      <c r="BK66" s="100" t="s">
        <v>176</v>
      </c>
      <c r="BL66" s="100" t="s">
        <v>176</v>
      </c>
      <c r="BM66" s="100" t="s">
        <v>176</v>
      </c>
      <c r="BN66" s="116">
        <f t="shared" ref="BN66:BN97" si="161">SUM(BB66:BF66)</f>
        <v>0</v>
      </c>
      <c r="BO66" s="100" t="s">
        <v>176</v>
      </c>
      <c r="BP66" s="100" t="s">
        <v>176</v>
      </c>
      <c r="BQ66" s="83">
        <f t="shared" si="137"/>
        <v>8.3333333333333332E-3</v>
      </c>
      <c r="BR66" s="100">
        <f t="shared" ref="BR66:BR97" si="162">+H66+I66+J66+K66+L66+M66+N66+AA66+AN66+BA66+BN66</f>
        <v>69.120000000000019</v>
      </c>
      <c r="BS66" s="212"/>
    </row>
    <row r="67" spans="1:71" ht="12.75" customHeight="1" outlineLevel="1" x14ac:dyDescent="0.2">
      <c r="A67" s="9">
        <v>12</v>
      </c>
      <c r="B67" s="10" t="s">
        <v>9</v>
      </c>
      <c r="C67" s="11">
        <v>0</v>
      </c>
      <c r="D67" s="12">
        <v>34335</v>
      </c>
      <c r="E67" s="129">
        <v>75</v>
      </c>
      <c r="F67" s="102">
        <v>45</v>
      </c>
      <c r="G67" s="208">
        <f t="shared" si="138"/>
        <v>40.5</v>
      </c>
      <c r="H67" s="71">
        <f t="shared" si="139"/>
        <v>4.05</v>
      </c>
      <c r="I67" s="71">
        <f t="shared" si="140"/>
        <v>4.05</v>
      </c>
      <c r="J67" s="71">
        <f t="shared" si="141"/>
        <v>4.05</v>
      </c>
      <c r="K67" s="71">
        <f t="shared" si="142"/>
        <v>4.05</v>
      </c>
      <c r="L67" s="71">
        <f t="shared" si="143"/>
        <v>4.05</v>
      </c>
      <c r="M67" s="71">
        <f t="shared" si="144"/>
        <v>4.05</v>
      </c>
      <c r="N67" s="71">
        <f t="shared" si="145"/>
        <v>4.05</v>
      </c>
      <c r="O67" s="130">
        <f t="shared" si="146"/>
        <v>0.33750000000000002</v>
      </c>
      <c r="P67" s="130">
        <f t="shared" si="147"/>
        <v>0.33750000000000002</v>
      </c>
      <c r="Q67" s="130">
        <f t="shared" si="148"/>
        <v>0.33750000000000002</v>
      </c>
      <c r="R67" s="130">
        <f t="shared" si="149"/>
        <v>0.33750000000000002</v>
      </c>
      <c r="S67" s="130">
        <f t="shared" si="150"/>
        <v>0.33750000000000002</v>
      </c>
      <c r="T67" s="130">
        <f t="shared" si="151"/>
        <v>0.33750000000000002</v>
      </c>
      <c r="U67" s="130">
        <f t="shared" si="152"/>
        <v>0.33750000000000002</v>
      </c>
      <c r="V67" s="130">
        <f t="shared" si="153"/>
        <v>0.33750000000000002</v>
      </c>
      <c r="W67" s="130">
        <f t="shared" si="154"/>
        <v>0.33750000000000002</v>
      </c>
      <c r="X67" s="130">
        <f t="shared" si="155"/>
        <v>0.33750000000000002</v>
      </c>
      <c r="Y67" s="130">
        <f t="shared" si="156"/>
        <v>0.33750000000000002</v>
      </c>
      <c r="Z67" s="130">
        <f t="shared" si="157"/>
        <v>0.33750000000000002</v>
      </c>
      <c r="AA67" s="100">
        <f t="shared" si="158"/>
        <v>4.05</v>
      </c>
      <c r="AB67" s="100">
        <f t="shared" si="159"/>
        <v>0.33750000000000002</v>
      </c>
      <c r="AC67" s="100">
        <f t="shared" si="159"/>
        <v>0.33750000000000002</v>
      </c>
      <c r="AD67" s="100">
        <f t="shared" si="159"/>
        <v>0.33750000000000002</v>
      </c>
      <c r="AE67" s="100">
        <f t="shared" si="159"/>
        <v>0.33750000000000002</v>
      </c>
      <c r="AF67" s="100">
        <f t="shared" si="159"/>
        <v>0.33750000000000002</v>
      </c>
      <c r="AG67" s="100">
        <f t="shared" si="159"/>
        <v>0.33750000000000002</v>
      </c>
      <c r="AH67" s="100">
        <f t="shared" si="159"/>
        <v>0.33750000000000002</v>
      </c>
      <c r="AI67" s="100">
        <f t="shared" si="159"/>
        <v>0.33750000000000002</v>
      </c>
      <c r="AJ67" s="100">
        <f t="shared" si="159"/>
        <v>0.33750000000000002</v>
      </c>
      <c r="AK67" s="100">
        <f t="shared" si="159"/>
        <v>0.33750000000000002</v>
      </c>
      <c r="AL67" s="100">
        <f t="shared" si="159"/>
        <v>0.33750000000000002</v>
      </c>
      <c r="AM67" s="100">
        <f t="shared" si="159"/>
        <v>0.33750000000000002</v>
      </c>
      <c r="AN67" s="100">
        <f t="shared" si="135"/>
        <v>4.05</v>
      </c>
      <c r="AO67" s="100">
        <f t="shared" si="160"/>
        <v>0.33750000000000002</v>
      </c>
      <c r="AP67" s="100">
        <f t="shared" si="160"/>
        <v>0.33750000000000002</v>
      </c>
      <c r="AQ67" s="100">
        <f t="shared" si="160"/>
        <v>0.33750000000000002</v>
      </c>
      <c r="AR67" s="100">
        <f t="shared" si="160"/>
        <v>0.33750000000000002</v>
      </c>
      <c r="AS67" s="100">
        <f t="shared" si="160"/>
        <v>0.33750000000000002</v>
      </c>
      <c r="AT67" s="100">
        <f t="shared" si="160"/>
        <v>0.33750000000000002</v>
      </c>
      <c r="AU67" s="100">
        <f t="shared" si="160"/>
        <v>0.33750000000000002</v>
      </c>
      <c r="AV67" s="100">
        <f t="shared" si="160"/>
        <v>0.33750000000000002</v>
      </c>
      <c r="AW67" s="100">
        <f t="shared" si="160"/>
        <v>0.33750000000000002</v>
      </c>
      <c r="AX67" s="100">
        <f t="shared" si="160"/>
        <v>0.33750000000000002</v>
      </c>
      <c r="AY67" s="100">
        <f t="shared" si="160"/>
        <v>0.33750000000000002</v>
      </c>
      <c r="AZ67" s="100">
        <f t="shared" si="160"/>
        <v>0.33750000000000002</v>
      </c>
      <c r="BA67" s="116">
        <f t="shared" ref="BA67:BA130" si="163">SUM(AO67:AZ67)</f>
        <v>4.05</v>
      </c>
      <c r="BB67" s="100" t="s">
        <v>176</v>
      </c>
      <c r="BC67" s="100" t="s">
        <v>176</v>
      </c>
      <c r="BD67" s="100" t="s">
        <v>176</v>
      </c>
      <c r="BE67" s="100" t="s">
        <v>176</v>
      </c>
      <c r="BF67" s="100" t="s">
        <v>176</v>
      </c>
      <c r="BG67" s="100" t="s">
        <v>176</v>
      </c>
      <c r="BH67" s="100" t="s">
        <v>176</v>
      </c>
      <c r="BI67" s="100" t="s">
        <v>176</v>
      </c>
      <c r="BJ67" s="100" t="s">
        <v>176</v>
      </c>
      <c r="BK67" s="100" t="s">
        <v>176</v>
      </c>
      <c r="BL67" s="100" t="s">
        <v>176</v>
      </c>
      <c r="BM67" s="100" t="s">
        <v>176</v>
      </c>
      <c r="BN67" s="116">
        <f t="shared" si="161"/>
        <v>0</v>
      </c>
      <c r="BO67" s="100" t="s">
        <v>176</v>
      </c>
      <c r="BP67" s="100" t="s">
        <v>176</v>
      </c>
      <c r="BQ67" s="83">
        <f t="shared" si="137"/>
        <v>8.3333333333333332E-3</v>
      </c>
      <c r="BR67" s="100">
        <f t="shared" si="162"/>
        <v>40.499999999999993</v>
      </c>
      <c r="BS67" s="212"/>
    </row>
    <row r="68" spans="1:71" ht="12.75" customHeight="1" outlineLevel="1" x14ac:dyDescent="0.2">
      <c r="A68" s="9">
        <v>13</v>
      </c>
      <c r="B68" s="10" t="s">
        <v>10</v>
      </c>
      <c r="C68" s="11">
        <v>0</v>
      </c>
      <c r="D68" s="12">
        <v>34335</v>
      </c>
      <c r="E68" s="129">
        <v>125</v>
      </c>
      <c r="F68" s="102">
        <v>75</v>
      </c>
      <c r="G68" s="208">
        <f t="shared" si="138"/>
        <v>67.5</v>
      </c>
      <c r="H68" s="71">
        <f t="shared" si="139"/>
        <v>6.75</v>
      </c>
      <c r="I68" s="71">
        <f t="shared" si="140"/>
        <v>6.75</v>
      </c>
      <c r="J68" s="71">
        <f t="shared" si="141"/>
        <v>6.75</v>
      </c>
      <c r="K68" s="71">
        <f t="shared" si="142"/>
        <v>6.75</v>
      </c>
      <c r="L68" s="71">
        <f t="shared" si="143"/>
        <v>6.75</v>
      </c>
      <c r="M68" s="71">
        <f t="shared" si="144"/>
        <v>6.75</v>
      </c>
      <c r="N68" s="71">
        <f t="shared" si="145"/>
        <v>6.75</v>
      </c>
      <c r="O68" s="130">
        <f t="shared" si="146"/>
        <v>0.5625</v>
      </c>
      <c r="P68" s="130">
        <f t="shared" si="147"/>
        <v>0.5625</v>
      </c>
      <c r="Q68" s="130">
        <f t="shared" si="148"/>
        <v>0.5625</v>
      </c>
      <c r="R68" s="130">
        <f t="shared" si="149"/>
        <v>0.5625</v>
      </c>
      <c r="S68" s="130">
        <f t="shared" si="150"/>
        <v>0.5625</v>
      </c>
      <c r="T68" s="130">
        <f t="shared" si="151"/>
        <v>0.5625</v>
      </c>
      <c r="U68" s="130">
        <f t="shared" si="152"/>
        <v>0.5625</v>
      </c>
      <c r="V68" s="130">
        <f t="shared" si="153"/>
        <v>0.5625</v>
      </c>
      <c r="W68" s="130">
        <f t="shared" si="154"/>
        <v>0.5625</v>
      </c>
      <c r="X68" s="130">
        <f t="shared" si="155"/>
        <v>0.5625</v>
      </c>
      <c r="Y68" s="130">
        <f t="shared" si="156"/>
        <v>0.5625</v>
      </c>
      <c r="Z68" s="130">
        <f t="shared" si="157"/>
        <v>0.5625</v>
      </c>
      <c r="AA68" s="100">
        <f t="shared" si="158"/>
        <v>6.75</v>
      </c>
      <c r="AB68" s="100">
        <f t="shared" si="159"/>
        <v>0.5625</v>
      </c>
      <c r="AC68" s="100">
        <f t="shared" si="159"/>
        <v>0.5625</v>
      </c>
      <c r="AD68" s="100">
        <f t="shared" si="159"/>
        <v>0.5625</v>
      </c>
      <c r="AE68" s="100">
        <f t="shared" si="159"/>
        <v>0.5625</v>
      </c>
      <c r="AF68" s="100">
        <f t="shared" si="159"/>
        <v>0.5625</v>
      </c>
      <c r="AG68" s="100">
        <f t="shared" si="159"/>
        <v>0.5625</v>
      </c>
      <c r="AH68" s="100">
        <f t="shared" si="159"/>
        <v>0.5625</v>
      </c>
      <c r="AI68" s="100">
        <f t="shared" si="159"/>
        <v>0.5625</v>
      </c>
      <c r="AJ68" s="100">
        <f t="shared" si="159"/>
        <v>0.5625</v>
      </c>
      <c r="AK68" s="100">
        <f t="shared" si="159"/>
        <v>0.5625</v>
      </c>
      <c r="AL68" s="100">
        <f t="shared" si="159"/>
        <v>0.5625</v>
      </c>
      <c r="AM68" s="100">
        <f t="shared" si="159"/>
        <v>0.5625</v>
      </c>
      <c r="AN68" s="100">
        <f t="shared" si="135"/>
        <v>6.75</v>
      </c>
      <c r="AO68" s="100">
        <f t="shared" si="160"/>
        <v>0.5625</v>
      </c>
      <c r="AP68" s="100">
        <f t="shared" si="160"/>
        <v>0.5625</v>
      </c>
      <c r="AQ68" s="100">
        <f t="shared" si="160"/>
        <v>0.5625</v>
      </c>
      <c r="AR68" s="100">
        <f t="shared" si="160"/>
        <v>0.5625</v>
      </c>
      <c r="AS68" s="100">
        <f t="shared" si="160"/>
        <v>0.5625</v>
      </c>
      <c r="AT68" s="100">
        <f t="shared" si="160"/>
        <v>0.5625</v>
      </c>
      <c r="AU68" s="100">
        <f t="shared" si="160"/>
        <v>0.5625</v>
      </c>
      <c r="AV68" s="100">
        <f t="shared" si="160"/>
        <v>0.5625</v>
      </c>
      <c r="AW68" s="100">
        <f t="shared" si="160"/>
        <v>0.5625</v>
      </c>
      <c r="AX68" s="100">
        <f t="shared" si="160"/>
        <v>0.5625</v>
      </c>
      <c r="AY68" s="100">
        <f t="shared" si="160"/>
        <v>0.5625</v>
      </c>
      <c r="AZ68" s="100">
        <f t="shared" si="160"/>
        <v>0.5625</v>
      </c>
      <c r="BA68" s="116">
        <f t="shared" si="163"/>
        <v>6.75</v>
      </c>
      <c r="BB68" s="100" t="s">
        <v>176</v>
      </c>
      <c r="BC68" s="100" t="s">
        <v>176</v>
      </c>
      <c r="BD68" s="100" t="s">
        <v>176</v>
      </c>
      <c r="BE68" s="100" t="s">
        <v>176</v>
      </c>
      <c r="BF68" s="100" t="s">
        <v>176</v>
      </c>
      <c r="BG68" s="100" t="s">
        <v>176</v>
      </c>
      <c r="BH68" s="100" t="s">
        <v>176</v>
      </c>
      <c r="BI68" s="100" t="s">
        <v>176</v>
      </c>
      <c r="BJ68" s="100" t="s">
        <v>176</v>
      </c>
      <c r="BK68" s="100" t="s">
        <v>176</v>
      </c>
      <c r="BL68" s="100" t="s">
        <v>176</v>
      </c>
      <c r="BM68" s="100" t="s">
        <v>176</v>
      </c>
      <c r="BN68" s="116">
        <f t="shared" si="161"/>
        <v>0</v>
      </c>
      <c r="BO68" s="100" t="s">
        <v>176</v>
      </c>
      <c r="BP68" s="100" t="s">
        <v>176</v>
      </c>
      <c r="BQ68" s="83">
        <f t="shared" si="137"/>
        <v>8.3333333333333332E-3</v>
      </c>
      <c r="BR68" s="100">
        <f t="shared" si="162"/>
        <v>67.5</v>
      </c>
      <c r="BS68" s="212"/>
    </row>
    <row r="69" spans="1:71" ht="12.75" customHeight="1" outlineLevel="1" x14ac:dyDescent="0.2">
      <c r="A69" s="9">
        <v>14</v>
      </c>
      <c r="B69" s="10" t="s">
        <v>11</v>
      </c>
      <c r="C69" s="11">
        <v>0</v>
      </c>
      <c r="D69" s="12">
        <v>34335</v>
      </c>
      <c r="E69" s="129">
        <v>250</v>
      </c>
      <c r="F69" s="102">
        <v>150</v>
      </c>
      <c r="G69" s="208">
        <f t="shared" si="138"/>
        <v>135</v>
      </c>
      <c r="H69" s="71">
        <f t="shared" si="139"/>
        <v>13.5</v>
      </c>
      <c r="I69" s="71">
        <f t="shared" si="140"/>
        <v>13.5</v>
      </c>
      <c r="J69" s="71">
        <f t="shared" si="141"/>
        <v>13.5</v>
      </c>
      <c r="K69" s="71">
        <f t="shared" si="142"/>
        <v>13.5</v>
      </c>
      <c r="L69" s="71">
        <f t="shared" si="143"/>
        <v>13.5</v>
      </c>
      <c r="M69" s="71">
        <f t="shared" si="144"/>
        <v>13.5</v>
      </c>
      <c r="N69" s="71">
        <f t="shared" si="145"/>
        <v>13.5</v>
      </c>
      <c r="O69" s="130">
        <f t="shared" si="146"/>
        <v>1.125</v>
      </c>
      <c r="P69" s="130">
        <f t="shared" si="147"/>
        <v>1.125</v>
      </c>
      <c r="Q69" s="130">
        <f t="shared" si="148"/>
        <v>1.125</v>
      </c>
      <c r="R69" s="130">
        <f t="shared" si="149"/>
        <v>1.125</v>
      </c>
      <c r="S69" s="130">
        <f t="shared" si="150"/>
        <v>1.125</v>
      </c>
      <c r="T69" s="130">
        <f t="shared" si="151"/>
        <v>1.125</v>
      </c>
      <c r="U69" s="130">
        <f t="shared" si="152"/>
        <v>1.125</v>
      </c>
      <c r="V69" s="130">
        <f t="shared" si="153"/>
        <v>1.125</v>
      </c>
      <c r="W69" s="130">
        <f t="shared" si="154"/>
        <v>1.125</v>
      </c>
      <c r="X69" s="130">
        <f t="shared" si="155"/>
        <v>1.125</v>
      </c>
      <c r="Y69" s="130">
        <f t="shared" si="156"/>
        <v>1.125</v>
      </c>
      <c r="Z69" s="130">
        <f t="shared" si="157"/>
        <v>1.125</v>
      </c>
      <c r="AA69" s="100">
        <f t="shared" si="158"/>
        <v>13.5</v>
      </c>
      <c r="AB69" s="100">
        <f t="shared" si="159"/>
        <v>1.125</v>
      </c>
      <c r="AC69" s="100">
        <f t="shared" si="159"/>
        <v>1.125</v>
      </c>
      <c r="AD69" s="100">
        <f t="shared" si="159"/>
        <v>1.125</v>
      </c>
      <c r="AE69" s="100">
        <f t="shared" si="159"/>
        <v>1.125</v>
      </c>
      <c r="AF69" s="100">
        <f t="shared" si="159"/>
        <v>1.125</v>
      </c>
      <c r="AG69" s="100">
        <f t="shared" si="159"/>
        <v>1.125</v>
      </c>
      <c r="AH69" s="100">
        <f t="shared" si="159"/>
        <v>1.125</v>
      </c>
      <c r="AI69" s="100">
        <f t="shared" si="159"/>
        <v>1.125</v>
      </c>
      <c r="AJ69" s="100">
        <f t="shared" si="159"/>
        <v>1.125</v>
      </c>
      <c r="AK69" s="100">
        <f t="shared" si="159"/>
        <v>1.125</v>
      </c>
      <c r="AL69" s="100">
        <f t="shared" si="159"/>
        <v>1.125</v>
      </c>
      <c r="AM69" s="100">
        <f t="shared" si="159"/>
        <v>1.125</v>
      </c>
      <c r="AN69" s="100">
        <f t="shared" si="135"/>
        <v>13.5</v>
      </c>
      <c r="AO69" s="100">
        <f t="shared" si="160"/>
        <v>1.125</v>
      </c>
      <c r="AP69" s="100">
        <f t="shared" si="160"/>
        <v>1.125</v>
      </c>
      <c r="AQ69" s="100">
        <f t="shared" si="160"/>
        <v>1.125</v>
      </c>
      <c r="AR69" s="100">
        <f t="shared" si="160"/>
        <v>1.125</v>
      </c>
      <c r="AS69" s="100">
        <f t="shared" si="160"/>
        <v>1.125</v>
      </c>
      <c r="AT69" s="100">
        <f t="shared" si="160"/>
        <v>1.125</v>
      </c>
      <c r="AU69" s="100">
        <f t="shared" si="160"/>
        <v>1.125</v>
      </c>
      <c r="AV69" s="100">
        <f t="shared" si="160"/>
        <v>1.125</v>
      </c>
      <c r="AW69" s="100">
        <f t="shared" si="160"/>
        <v>1.125</v>
      </c>
      <c r="AX69" s="100">
        <f t="shared" si="160"/>
        <v>1.125</v>
      </c>
      <c r="AY69" s="100">
        <f t="shared" si="160"/>
        <v>1.125</v>
      </c>
      <c r="AZ69" s="100">
        <f t="shared" si="160"/>
        <v>1.125</v>
      </c>
      <c r="BA69" s="116">
        <f t="shared" si="163"/>
        <v>13.5</v>
      </c>
      <c r="BB69" s="100" t="s">
        <v>176</v>
      </c>
      <c r="BC69" s="100" t="s">
        <v>176</v>
      </c>
      <c r="BD69" s="100" t="s">
        <v>176</v>
      </c>
      <c r="BE69" s="100" t="s">
        <v>176</v>
      </c>
      <c r="BF69" s="100" t="s">
        <v>176</v>
      </c>
      <c r="BG69" s="100" t="s">
        <v>176</v>
      </c>
      <c r="BH69" s="100" t="s">
        <v>176</v>
      </c>
      <c r="BI69" s="100" t="s">
        <v>176</v>
      </c>
      <c r="BJ69" s="100" t="s">
        <v>176</v>
      </c>
      <c r="BK69" s="100" t="s">
        <v>176</v>
      </c>
      <c r="BL69" s="100" t="s">
        <v>176</v>
      </c>
      <c r="BM69" s="100" t="s">
        <v>176</v>
      </c>
      <c r="BN69" s="116">
        <f t="shared" si="161"/>
        <v>0</v>
      </c>
      <c r="BO69" s="100" t="s">
        <v>176</v>
      </c>
      <c r="BP69" s="100" t="s">
        <v>176</v>
      </c>
      <c r="BQ69" s="83">
        <f t="shared" si="137"/>
        <v>8.3333333333333332E-3</v>
      </c>
      <c r="BR69" s="100">
        <f t="shared" si="162"/>
        <v>135</v>
      </c>
      <c r="BS69" s="212"/>
    </row>
    <row r="70" spans="1:71" ht="12.75" customHeight="1" outlineLevel="1" x14ac:dyDescent="0.2">
      <c r="A70" s="9">
        <v>16</v>
      </c>
      <c r="B70" s="10" t="s">
        <v>12</v>
      </c>
      <c r="C70" s="11">
        <v>0</v>
      </c>
      <c r="D70" s="12">
        <v>34486</v>
      </c>
      <c r="E70" s="129">
        <v>120</v>
      </c>
      <c r="F70" s="102">
        <v>72</v>
      </c>
      <c r="G70" s="208">
        <f t="shared" si="138"/>
        <v>64.8</v>
      </c>
      <c r="H70" s="71">
        <f t="shared" si="139"/>
        <v>6.48</v>
      </c>
      <c r="I70" s="71">
        <f t="shared" si="140"/>
        <v>6.48</v>
      </c>
      <c r="J70" s="71">
        <f t="shared" si="141"/>
        <v>6.48</v>
      </c>
      <c r="K70" s="71">
        <f t="shared" si="142"/>
        <v>6.48</v>
      </c>
      <c r="L70" s="71">
        <f t="shared" si="143"/>
        <v>6.48</v>
      </c>
      <c r="M70" s="71">
        <f t="shared" si="144"/>
        <v>6.48</v>
      </c>
      <c r="N70" s="71">
        <f t="shared" si="145"/>
        <v>6.48</v>
      </c>
      <c r="O70" s="130">
        <f t="shared" si="146"/>
        <v>0.53999999999999992</v>
      </c>
      <c r="P70" s="130">
        <f t="shared" si="147"/>
        <v>0.53999999999999992</v>
      </c>
      <c r="Q70" s="130">
        <f t="shared" si="148"/>
        <v>0.53999999999999992</v>
      </c>
      <c r="R70" s="130">
        <f t="shared" si="149"/>
        <v>0.53999999999999992</v>
      </c>
      <c r="S70" s="130">
        <f t="shared" si="150"/>
        <v>0.53999999999999992</v>
      </c>
      <c r="T70" s="130">
        <f t="shared" si="151"/>
        <v>0.53999999999999992</v>
      </c>
      <c r="U70" s="130">
        <f t="shared" si="152"/>
        <v>0.53999999999999992</v>
      </c>
      <c r="V70" s="130">
        <f t="shared" si="153"/>
        <v>0.53999999999999992</v>
      </c>
      <c r="W70" s="130">
        <f t="shared" si="154"/>
        <v>0.53999999999999992</v>
      </c>
      <c r="X70" s="130">
        <f t="shared" si="155"/>
        <v>0.53999999999999992</v>
      </c>
      <c r="Y70" s="130">
        <f t="shared" si="156"/>
        <v>0.53999999999999992</v>
      </c>
      <c r="Z70" s="130">
        <f t="shared" si="157"/>
        <v>0.53999999999999992</v>
      </c>
      <c r="AA70" s="100">
        <f t="shared" si="158"/>
        <v>6.4799999999999995</v>
      </c>
      <c r="AB70" s="100">
        <f t="shared" si="159"/>
        <v>0.53999999999999992</v>
      </c>
      <c r="AC70" s="100">
        <f t="shared" si="159"/>
        <v>0.53999999999999992</v>
      </c>
      <c r="AD70" s="100">
        <f t="shared" si="159"/>
        <v>0.53999999999999992</v>
      </c>
      <c r="AE70" s="100">
        <f t="shared" si="159"/>
        <v>0.53999999999999992</v>
      </c>
      <c r="AF70" s="100">
        <f t="shared" si="159"/>
        <v>0.53999999999999992</v>
      </c>
      <c r="AG70" s="100">
        <f t="shared" si="159"/>
        <v>0.53999999999999992</v>
      </c>
      <c r="AH70" s="100">
        <f t="shared" si="159"/>
        <v>0.53999999999999992</v>
      </c>
      <c r="AI70" s="100">
        <f t="shared" si="159"/>
        <v>0.53999999999999992</v>
      </c>
      <c r="AJ70" s="100">
        <f t="shared" si="159"/>
        <v>0.53999999999999992</v>
      </c>
      <c r="AK70" s="100">
        <f t="shared" si="159"/>
        <v>0.53999999999999992</v>
      </c>
      <c r="AL70" s="100">
        <f t="shared" si="159"/>
        <v>0.53999999999999992</v>
      </c>
      <c r="AM70" s="100">
        <f t="shared" si="159"/>
        <v>0.53999999999999992</v>
      </c>
      <c r="AN70" s="100">
        <f t="shared" si="135"/>
        <v>6.4799999999999995</v>
      </c>
      <c r="AO70" s="100">
        <f t="shared" si="160"/>
        <v>0.53999999999999992</v>
      </c>
      <c r="AP70" s="100">
        <f t="shared" si="160"/>
        <v>0.53999999999999992</v>
      </c>
      <c r="AQ70" s="100">
        <f t="shared" si="160"/>
        <v>0.53999999999999992</v>
      </c>
      <c r="AR70" s="100">
        <f t="shared" si="160"/>
        <v>0.53999999999999992</v>
      </c>
      <c r="AS70" s="100">
        <f t="shared" si="160"/>
        <v>0.53999999999999992</v>
      </c>
      <c r="AT70" s="100">
        <f t="shared" si="160"/>
        <v>0.53999999999999992</v>
      </c>
      <c r="AU70" s="100">
        <f t="shared" si="160"/>
        <v>0.53999999999999992</v>
      </c>
      <c r="AV70" s="100">
        <f t="shared" si="160"/>
        <v>0.53999999999999992</v>
      </c>
      <c r="AW70" s="100">
        <f t="shared" si="160"/>
        <v>0.53999999999999992</v>
      </c>
      <c r="AX70" s="100">
        <f t="shared" si="160"/>
        <v>0.53999999999999992</v>
      </c>
      <c r="AY70" s="100">
        <f t="shared" si="160"/>
        <v>0.53999999999999992</v>
      </c>
      <c r="AZ70" s="100">
        <f t="shared" si="160"/>
        <v>0.53999999999999992</v>
      </c>
      <c r="BA70" s="116">
        <f t="shared" si="163"/>
        <v>6.4799999999999995</v>
      </c>
      <c r="BB70" s="100" t="s">
        <v>176</v>
      </c>
      <c r="BC70" s="100" t="s">
        <v>176</v>
      </c>
      <c r="BD70" s="100" t="s">
        <v>176</v>
      </c>
      <c r="BE70" s="100" t="s">
        <v>176</v>
      </c>
      <c r="BF70" s="100" t="s">
        <v>176</v>
      </c>
      <c r="BG70" s="100" t="s">
        <v>176</v>
      </c>
      <c r="BH70" s="100" t="s">
        <v>176</v>
      </c>
      <c r="BI70" s="100" t="s">
        <v>176</v>
      </c>
      <c r="BJ70" s="100" t="s">
        <v>176</v>
      </c>
      <c r="BK70" s="100" t="s">
        <v>176</v>
      </c>
      <c r="BL70" s="100" t="s">
        <v>176</v>
      </c>
      <c r="BM70" s="100" t="s">
        <v>176</v>
      </c>
      <c r="BN70" s="116">
        <f t="shared" si="161"/>
        <v>0</v>
      </c>
      <c r="BO70" s="100" t="s">
        <v>176</v>
      </c>
      <c r="BP70" s="100" t="s">
        <v>176</v>
      </c>
      <c r="BQ70" s="83">
        <f t="shared" si="137"/>
        <v>8.3333333333333332E-3</v>
      </c>
      <c r="BR70" s="100">
        <f t="shared" si="162"/>
        <v>64.800000000000011</v>
      </c>
      <c r="BS70" s="212"/>
    </row>
    <row r="71" spans="1:71" ht="12.75" customHeight="1" outlineLevel="1" x14ac:dyDescent="0.2">
      <c r="A71" s="9">
        <v>17</v>
      </c>
      <c r="B71" s="10" t="s">
        <v>13</v>
      </c>
      <c r="C71" s="11">
        <v>0</v>
      </c>
      <c r="D71" s="12">
        <v>34486</v>
      </c>
      <c r="E71" s="129">
        <v>135</v>
      </c>
      <c r="F71" s="102">
        <v>81</v>
      </c>
      <c r="G71" s="208">
        <f t="shared" si="138"/>
        <v>72.900000000000006</v>
      </c>
      <c r="H71" s="71">
        <f t="shared" si="139"/>
        <v>7.2900000000000009</v>
      </c>
      <c r="I71" s="71">
        <f t="shared" si="140"/>
        <v>7.2900000000000009</v>
      </c>
      <c r="J71" s="71">
        <f t="shared" si="141"/>
        <v>7.2900000000000009</v>
      </c>
      <c r="K71" s="71">
        <f t="shared" si="142"/>
        <v>7.2900000000000009</v>
      </c>
      <c r="L71" s="71">
        <f t="shared" si="143"/>
        <v>7.2900000000000009</v>
      </c>
      <c r="M71" s="71">
        <f t="shared" si="144"/>
        <v>7.2900000000000009</v>
      </c>
      <c r="N71" s="71">
        <f t="shared" si="145"/>
        <v>7.2900000000000009</v>
      </c>
      <c r="O71" s="130">
        <f t="shared" si="146"/>
        <v>0.60750000000000004</v>
      </c>
      <c r="P71" s="130">
        <f t="shared" si="147"/>
        <v>0.60750000000000004</v>
      </c>
      <c r="Q71" s="130">
        <f t="shared" si="148"/>
        <v>0.60750000000000004</v>
      </c>
      <c r="R71" s="130">
        <f t="shared" si="149"/>
        <v>0.60750000000000004</v>
      </c>
      <c r="S71" s="130">
        <f t="shared" si="150"/>
        <v>0.60750000000000004</v>
      </c>
      <c r="T71" s="130">
        <f t="shared" si="151"/>
        <v>0.60750000000000004</v>
      </c>
      <c r="U71" s="130">
        <f t="shared" si="152"/>
        <v>0.60750000000000004</v>
      </c>
      <c r="V71" s="130">
        <f t="shared" si="153"/>
        <v>0.60750000000000004</v>
      </c>
      <c r="W71" s="130">
        <f t="shared" si="154"/>
        <v>0.60750000000000004</v>
      </c>
      <c r="X71" s="130">
        <f t="shared" si="155"/>
        <v>0.60750000000000004</v>
      </c>
      <c r="Y71" s="130">
        <f t="shared" si="156"/>
        <v>0.60750000000000004</v>
      </c>
      <c r="Z71" s="130">
        <f t="shared" si="157"/>
        <v>0.60750000000000004</v>
      </c>
      <c r="AA71" s="100">
        <f t="shared" si="158"/>
        <v>7.29</v>
      </c>
      <c r="AB71" s="100">
        <f t="shared" si="159"/>
        <v>0.60750000000000004</v>
      </c>
      <c r="AC71" s="100">
        <f t="shared" si="159"/>
        <v>0.60750000000000004</v>
      </c>
      <c r="AD71" s="100">
        <f t="shared" si="159"/>
        <v>0.60750000000000004</v>
      </c>
      <c r="AE71" s="100">
        <f t="shared" si="159"/>
        <v>0.60750000000000004</v>
      </c>
      <c r="AF71" s="100">
        <f t="shared" si="159"/>
        <v>0.60750000000000004</v>
      </c>
      <c r="AG71" s="100">
        <f t="shared" si="159"/>
        <v>0.60750000000000004</v>
      </c>
      <c r="AH71" s="100">
        <f t="shared" si="159"/>
        <v>0.60750000000000004</v>
      </c>
      <c r="AI71" s="100">
        <f t="shared" si="159"/>
        <v>0.60750000000000004</v>
      </c>
      <c r="AJ71" s="100">
        <f t="shared" si="159"/>
        <v>0.60750000000000004</v>
      </c>
      <c r="AK71" s="100">
        <f t="shared" si="159"/>
        <v>0.60750000000000004</v>
      </c>
      <c r="AL71" s="100">
        <f t="shared" si="159"/>
        <v>0.60750000000000004</v>
      </c>
      <c r="AM71" s="100">
        <f t="shared" si="159"/>
        <v>0.60750000000000004</v>
      </c>
      <c r="AN71" s="100">
        <f t="shared" si="135"/>
        <v>7.29</v>
      </c>
      <c r="AO71" s="100">
        <f t="shared" si="160"/>
        <v>0.60750000000000004</v>
      </c>
      <c r="AP71" s="100">
        <f t="shared" si="160"/>
        <v>0.60750000000000004</v>
      </c>
      <c r="AQ71" s="100">
        <f t="shared" si="160"/>
        <v>0.60750000000000004</v>
      </c>
      <c r="AR71" s="100">
        <f t="shared" si="160"/>
        <v>0.60750000000000004</v>
      </c>
      <c r="AS71" s="100">
        <f t="shared" si="160"/>
        <v>0.60750000000000004</v>
      </c>
      <c r="AT71" s="100">
        <f t="shared" si="160"/>
        <v>0.60750000000000004</v>
      </c>
      <c r="AU71" s="100">
        <f t="shared" si="160"/>
        <v>0.60750000000000004</v>
      </c>
      <c r="AV71" s="100">
        <f t="shared" si="160"/>
        <v>0.60750000000000004</v>
      </c>
      <c r="AW71" s="100">
        <f t="shared" si="160"/>
        <v>0.60750000000000004</v>
      </c>
      <c r="AX71" s="100">
        <f t="shared" si="160"/>
        <v>0.60750000000000004</v>
      </c>
      <c r="AY71" s="100">
        <f t="shared" si="160"/>
        <v>0.60750000000000004</v>
      </c>
      <c r="AZ71" s="100">
        <f t="shared" si="160"/>
        <v>0.60750000000000004</v>
      </c>
      <c r="BA71" s="116">
        <f t="shared" si="163"/>
        <v>7.29</v>
      </c>
      <c r="BB71" s="100" t="s">
        <v>176</v>
      </c>
      <c r="BC71" s="100" t="s">
        <v>176</v>
      </c>
      <c r="BD71" s="100" t="s">
        <v>176</v>
      </c>
      <c r="BE71" s="100" t="s">
        <v>176</v>
      </c>
      <c r="BF71" s="100" t="s">
        <v>176</v>
      </c>
      <c r="BG71" s="100" t="s">
        <v>176</v>
      </c>
      <c r="BH71" s="100" t="s">
        <v>176</v>
      </c>
      <c r="BI71" s="100" t="s">
        <v>176</v>
      </c>
      <c r="BJ71" s="100" t="s">
        <v>176</v>
      </c>
      <c r="BK71" s="100" t="s">
        <v>176</v>
      </c>
      <c r="BL71" s="100" t="s">
        <v>176</v>
      </c>
      <c r="BM71" s="100" t="s">
        <v>176</v>
      </c>
      <c r="BN71" s="116">
        <f t="shared" si="161"/>
        <v>0</v>
      </c>
      <c r="BO71" s="100" t="s">
        <v>176</v>
      </c>
      <c r="BP71" s="100" t="s">
        <v>176</v>
      </c>
      <c r="BQ71" s="83">
        <f t="shared" si="137"/>
        <v>8.3333333333333332E-3</v>
      </c>
      <c r="BR71" s="100">
        <f t="shared" si="162"/>
        <v>72.900000000000006</v>
      </c>
      <c r="BS71" s="212"/>
    </row>
    <row r="72" spans="1:71" ht="12.75" customHeight="1" outlineLevel="1" x14ac:dyDescent="0.2">
      <c r="A72" s="9">
        <v>26</v>
      </c>
      <c r="B72" s="10" t="s">
        <v>11</v>
      </c>
      <c r="C72" s="11">
        <v>0</v>
      </c>
      <c r="D72" s="12">
        <v>31691</v>
      </c>
      <c r="E72" s="129">
        <v>150</v>
      </c>
      <c r="F72" s="102">
        <v>90</v>
      </c>
      <c r="G72" s="208">
        <f t="shared" si="138"/>
        <v>81</v>
      </c>
      <c r="H72" s="71">
        <f t="shared" si="139"/>
        <v>8.1</v>
      </c>
      <c r="I72" s="71">
        <f t="shared" si="140"/>
        <v>8.1</v>
      </c>
      <c r="J72" s="71">
        <f t="shared" si="141"/>
        <v>8.1</v>
      </c>
      <c r="K72" s="71">
        <f t="shared" si="142"/>
        <v>8.1</v>
      </c>
      <c r="L72" s="71">
        <f t="shared" si="143"/>
        <v>8.1</v>
      </c>
      <c r="M72" s="71">
        <f t="shared" si="144"/>
        <v>8.1</v>
      </c>
      <c r="N72" s="71">
        <f t="shared" si="145"/>
        <v>8.1</v>
      </c>
      <c r="O72" s="130">
        <f t="shared" si="146"/>
        <v>0.67500000000000004</v>
      </c>
      <c r="P72" s="130">
        <f t="shared" si="147"/>
        <v>0.67500000000000004</v>
      </c>
      <c r="Q72" s="130">
        <f t="shared" si="148"/>
        <v>0.67500000000000004</v>
      </c>
      <c r="R72" s="130">
        <f t="shared" si="149"/>
        <v>0.67500000000000004</v>
      </c>
      <c r="S72" s="130">
        <f t="shared" si="150"/>
        <v>0.67500000000000004</v>
      </c>
      <c r="T72" s="130">
        <f t="shared" si="151"/>
        <v>0.67500000000000004</v>
      </c>
      <c r="U72" s="130">
        <f t="shared" si="152"/>
        <v>0.67500000000000004</v>
      </c>
      <c r="V72" s="130">
        <f t="shared" si="153"/>
        <v>0.67500000000000004</v>
      </c>
      <c r="W72" s="130">
        <f t="shared" si="154"/>
        <v>0.67500000000000004</v>
      </c>
      <c r="X72" s="130">
        <f t="shared" si="155"/>
        <v>0.67500000000000004</v>
      </c>
      <c r="Y72" s="130">
        <f t="shared" si="156"/>
        <v>0.67500000000000004</v>
      </c>
      <c r="Z72" s="130">
        <f t="shared" si="157"/>
        <v>0.67500000000000004</v>
      </c>
      <c r="AA72" s="100">
        <f t="shared" si="158"/>
        <v>8.1</v>
      </c>
      <c r="AB72" s="100">
        <f t="shared" si="159"/>
        <v>0.67500000000000004</v>
      </c>
      <c r="AC72" s="100">
        <f t="shared" si="159"/>
        <v>0.67500000000000004</v>
      </c>
      <c r="AD72" s="100">
        <f t="shared" si="159"/>
        <v>0.67500000000000004</v>
      </c>
      <c r="AE72" s="100">
        <f t="shared" si="159"/>
        <v>0.67500000000000004</v>
      </c>
      <c r="AF72" s="100">
        <f t="shared" si="159"/>
        <v>0.67500000000000004</v>
      </c>
      <c r="AG72" s="100">
        <f t="shared" si="159"/>
        <v>0.67500000000000004</v>
      </c>
      <c r="AH72" s="100">
        <f t="shared" si="159"/>
        <v>0.67500000000000004</v>
      </c>
      <c r="AI72" s="100">
        <f t="shared" si="159"/>
        <v>0.67500000000000004</v>
      </c>
      <c r="AJ72" s="100">
        <f t="shared" si="159"/>
        <v>0.67500000000000004</v>
      </c>
      <c r="AK72" s="100">
        <f t="shared" si="159"/>
        <v>0.67500000000000004</v>
      </c>
      <c r="AL72" s="100">
        <f t="shared" si="159"/>
        <v>0.67500000000000004</v>
      </c>
      <c r="AM72" s="100">
        <f t="shared" si="159"/>
        <v>0.67500000000000004</v>
      </c>
      <c r="AN72" s="100">
        <f t="shared" si="135"/>
        <v>8.1</v>
      </c>
      <c r="AO72" s="100">
        <f t="shared" si="160"/>
        <v>0.67500000000000004</v>
      </c>
      <c r="AP72" s="100">
        <f t="shared" si="160"/>
        <v>0.67500000000000004</v>
      </c>
      <c r="AQ72" s="100">
        <f t="shared" si="160"/>
        <v>0.67500000000000004</v>
      </c>
      <c r="AR72" s="100">
        <f t="shared" si="160"/>
        <v>0.67500000000000004</v>
      </c>
      <c r="AS72" s="100">
        <f t="shared" si="160"/>
        <v>0.67500000000000004</v>
      </c>
      <c r="AT72" s="100">
        <f t="shared" si="160"/>
        <v>0.67500000000000004</v>
      </c>
      <c r="AU72" s="100">
        <f t="shared" si="160"/>
        <v>0.67500000000000004</v>
      </c>
      <c r="AV72" s="100">
        <f t="shared" si="160"/>
        <v>0.67500000000000004</v>
      </c>
      <c r="AW72" s="100">
        <f t="shared" si="160"/>
        <v>0.67500000000000004</v>
      </c>
      <c r="AX72" s="100">
        <f t="shared" si="160"/>
        <v>0.67500000000000004</v>
      </c>
      <c r="AY72" s="100">
        <f t="shared" si="160"/>
        <v>0.67500000000000004</v>
      </c>
      <c r="AZ72" s="100">
        <f t="shared" si="160"/>
        <v>0.67500000000000004</v>
      </c>
      <c r="BA72" s="116">
        <f t="shared" si="163"/>
        <v>8.1</v>
      </c>
      <c r="BB72" s="100" t="s">
        <v>176</v>
      </c>
      <c r="BC72" s="100" t="s">
        <v>176</v>
      </c>
      <c r="BD72" s="100" t="s">
        <v>176</v>
      </c>
      <c r="BE72" s="100" t="s">
        <v>176</v>
      </c>
      <c r="BF72" s="100" t="s">
        <v>176</v>
      </c>
      <c r="BG72" s="100" t="s">
        <v>176</v>
      </c>
      <c r="BH72" s="100" t="s">
        <v>176</v>
      </c>
      <c r="BI72" s="100" t="s">
        <v>176</v>
      </c>
      <c r="BJ72" s="100" t="s">
        <v>176</v>
      </c>
      <c r="BK72" s="100" t="s">
        <v>176</v>
      </c>
      <c r="BL72" s="100" t="s">
        <v>176</v>
      </c>
      <c r="BM72" s="100" t="s">
        <v>176</v>
      </c>
      <c r="BN72" s="116">
        <f t="shared" si="161"/>
        <v>0</v>
      </c>
      <c r="BO72" s="100" t="s">
        <v>176</v>
      </c>
      <c r="BP72" s="100" t="s">
        <v>176</v>
      </c>
      <c r="BQ72" s="83">
        <f t="shared" si="137"/>
        <v>8.3333333333333332E-3</v>
      </c>
      <c r="BR72" s="100">
        <f t="shared" si="162"/>
        <v>80.999999999999986</v>
      </c>
      <c r="BS72" s="212"/>
    </row>
    <row r="73" spans="1:71" ht="12.75" customHeight="1" outlineLevel="1" x14ac:dyDescent="0.2">
      <c r="A73" s="9">
        <v>27</v>
      </c>
      <c r="B73" s="10" t="s">
        <v>11</v>
      </c>
      <c r="C73" s="11">
        <v>0</v>
      </c>
      <c r="D73" s="12">
        <v>31691</v>
      </c>
      <c r="E73" s="129">
        <v>150</v>
      </c>
      <c r="F73" s="102">
        <v>90</v>
      </c>
      <c r="G73" s="208">
        <f t="shared" si="138"/>
        <v>81</v>
      </c>
      <c r="H73" s="71">
        <f t="shared" si="139"/>
        <v>8.1</v>
      </c>
      <c r="I73" s="71">
        <f t="shared" si="140"/>
        <v>8.1</v>
      </c>
      <c r="J73" s="71">
        <f t="shared" si="141"/>
        <v>8.1</v>
      </c>
      <c r="K73" s="71">
        <f t="shared" si="142"/>
        <v>8.1</v>
      </c>
      <c r="L73" s="71">
        <f t="shared" si="143"/>
        <v>8.1</v>
      </c>
      <c r="M73" s="71">
        <f t="shared" si="144"/>
        <v>8.1</v>
      </c>
      <c r="N73" s="71">
        <f t="shared" si="145"/>
        <v>8.1</v>
      </c>
      <c r="O73" s="130">
        <f t="shared" si="146"/>
        <v>0.67500000000000004</v>
      </c>
      <c r="P73" s="130">
        <f t="shared" si="147"/>
        <v>0.67500000000000004</v>
      </c>
      <c r="Q73" s="130">
        <f t="shared" si="148"/>
        <v>0.67500000000000004</v>
      </c>
      <c r="R73" s="130">
        <f t="shared" si="149"/>
        <v>0.67500000000000004</v>
      </c>
      <c r="S73" s="130">
        <f t="shared" si="150"/>
        <v>0.67500000000000004</v>
      </c>
      <c r="T73" s="130">
        <f t="shared" si="151"/>
        <v>0.67500000000000004</v>
      </c>
      <c r="U73" s="130">
        <f t="shared" si="152"/>
        <v>0.67500000000000004</v>
      </c>
      <c r="V73" s="130">
        <f t="shared" si="153"/>
        <v>0.67500000000000004</v>
      </c>
      <c r="W73" s="130">
        <f t="shared" si="154"/>
        <v>0.67500000000000004</v>
      </c>
      <c r="X73" s="130">
        <f t="shared" si="155"/>
        <v>0.67500000000000004</v>
      </c>
      <c r="Y73" s="130">
        <f t="shared" si="156"/>
        <v>0.67500000000000004</v>
      </c>
      <c r="Z73" s="130">
        <f t="shared" si="157"/>
        <v>0.67500000000000004</v>
      </c>
      <c r="AA73" s="100">
        <f t="shared" si="158"/>
        <v>8.1</v>
      </c>
      <c r="AB73" s="100">
        <f t="shared" si="159"/>
        <v>0.67500000000000004</v>
      </c>
      <c r="AC73" s="100">
        <f t="shared" si="159"/>
        <v>0.67500000000000004</v>
      </c>
      <c r="AD73" s="100">
        <f t="shared" si="159"/>
        <v>0.67500000000000004</v>
      </c>
      <c r="AE73" s="100">
        <f t="shared" si="159"/>
        <v>0.67500000000000004</v>
      </c>
      <c r="AF73" s="100">
        <f t="shared" si="159"/>
        <v>0.67500000000000004</v>
      </c>
      <c r="AG73" s="100">
        <f t="shared" si="159"/>
        <v>0.67500000000000004</v>
      </c>
      <c r="AH73" s="100">
        <f t="shared" si="159"/>
        <v>0.67500000000000004</v>
      </c>
      <c r="AI73" s="100">
        <f t="shared" si="159"/>
        <v>0.67500000000000004</v>
      </c>
      <c r="AJ73" s="100">
        <f t="shared" si="159"/>
        <v>0.67500000000000004</v>
      </c>
      <c r="AK73" s="100">
        <f t="shared" si="159"/>
        <v>0.67500000000000004</v>
      </c>
      <c r="AL73" s="100">
        <f t="shared" si="159"/>
        <v>0.67500000000000004</v>
      </c>
      <c r="AM73" s="100">
        <f t="shared" si="159"/>
        <v>0.67500000000000004</v>
      </c>
      <c r="AN73" s="100">
        <f t="shared" si="135"/>
        <v>8.1</v>
      </c>
      <c r="AO73" s="100">
        <f t="shared" si="160"/>
        <v>0.67500000000000004</v>
      </c>
      <c r="AP73" s="100">
        <f t="shared" si="160"/>
        <v>0.67500000000000004</v>
      </c>
      <c r="AQ73" s="100">
        <f t="shared" si="160"/>
        <v>0.67500000000000004</v>
      </c>
      <c r="AR73" s="100">
        <f t="shared" si="160"/>
        <v>0.67500000000000004</v>
      </c>
      <c r="AS73" s="100">
        <f t="shared" si="160"/>
        <v>0.67500000000000004</v>
      </c>
      <c r="AT73" s="100">
        <f t="shared" si="160"/>
        <v>0.67500000000000004</v>
      </c>
      <c r="AU73" s="100">
        <f t="shared" si="160"/>
        <v>0.67500000000000004</v>
      </c>
      <c r="AV73" s="100">
        <f t="shared" si="160"/>
        <v>0.67500000000000004</v>
      </c>
      <c r="AW73" s="100">
        <f t="shared" si="160"/>
        <v>0.67500000000000004</v>
      </c>
      <c r="AX73" s="100">
        <f t="shared" si="160"/>
        <v>0.67500000000000004</v>
      </c>
      <c r="AY73" s="100">
        <f t="shared" si="160"/>
        <v>0.67500000000000004</v>
      </c>
      <c r="AZ73" s="100">
        <f t="shared" si="160"/>
        <v>0.67500000000000004</v>
      </c>
      <c r="BA73" s="116">
        <f t="shared" si="163"/>
        <v>8.1</v>
      </c>
      <c r="BB73" s="100" t="s">
        <v>176</v>
      </c>
      <c r="BC73" s="100" t="s">
        <v>176</v>
      </c>
      <c r="BD73" s="100" t="s">
        <v>176</v>
      </c>
      <c r="BE73" s="100" t="s">
        <v>176</v>
      </c>
      <c r="BF73" s="100" t="s">
        <v>176</v>
      </c>
      <c r="BG73" s="100" t="s">
        <v>176</v>
      </c>
      <c r="BH73" s="100" t="s">
        <v>176</v>
      </c>
      <c r="BI73" s="100" t="s">
        <v>176</v>
      </c>
      <c r="BJ73" s="100" t="s">
        <v>176</v>
      </c>
      <c r="BK73" s="100" t="s">
        <v>176</v>
      </c>
      <c r="BL73" s="100" t="s">
        <v>176</v>
      </c>
      <c r="BM73" s="100" t="s">
        <v>176</v>
      </c>
      <c r="BN73" s="116">
        <f t="shared" si="161"/>
        <v>0</v>
      </c>
      <c r="BO73" s="100" t="s">
        <v>176</v>
      </c>
      <c r="BP73" s="100" t="s">
        <v>176</v>
      </c>
      <c r="BQ73" s="83">
        <f t="shared" si="137"/>
        <v>8.3333333333333332E-3</v>
      </c>
      <c r="BR73" s="100">
        <f t="shared" si="162"/>
        <v>80.999999999999986</v>
      </c>
      <c r="BS73" s="212"/>
    </row>
    <row r="74" spans="1:71" ht="12.75" customHeight="1" outlineLevel="1" x14ac:dyDescent="0.2">
      <c r="A74" s="9">
        <v>28</v>
      </c>
      <c r="B74" s="10" t="s">
        <v>11</v>
      </c>
      <c r="C74" s="11">
        <v>415855</v>
      </c>
      <c r="D74" s="12">
        <v>31727</v>
      </c>
      <c r="E74" s="129">
        <v>150</v>
      </c>
      <c r="F74" s="102">
        <v>90</v>
      </c>
      <c r="G74" s="208">
        <f t="shared" si="138"/>
        <v>81</v>
      </c>
      <c r="H74" s="71">
        <f t="shared" si="139"/>
        <v>8.1</v>
      </c>
      <c r="I74" s="71">
        <f t="shared" si="140"/>
        <v>8.1</v>
      </c>
      <c r="J74" s="71">
        <f t="shared" si="141"/>
        <v>8.1</v>
      </c>
      <c r="K74" s="71">
        <f t="shared" si="142"/>
        <v>8.1</v>
      </c>
      <c r="L74" s="71">
        <f t="shared" si="143"/>
        <v>8.1</v>
      </c>
      <c r="M74" s="71">
        <f t="shared" si="144"/>
        <v>8.1</v>
      </c>
      <c r="N74" s="71">
        <f t="shared" si="145"/>
        <v>8.1</v>
      </c>
      <c r="O74" s="130">
        <f t="shared" si="146"/>
        <v>0.67500000000000004</v>
      </c>
      <c r="P74" s="130">
        <f t="shared" si="147"/>
        <v>0.67500000000000004</v>
      </c>
      <c r="Q74" s="130">
        <f t="shared" si="148"/>
        <v>0.67500000000000004</v>
      </c>
      <c r="R74" s="130">
        <f t="shared" si="149"/>
        <v>0.67500000000000004</v>
      </c>
      <c r="S74" s="130">
        <f t="shared" si="150"/>
        <v>0.67500000000000004</v>
      </c>
      <c r="T74" s="130">
        <f t="shared" si="151"/>
        <v>0.67500000000000004</v>
      </c>
      <c r="U74" s="130">
        <f t="shared" si="152"/>
        <v>0.67500000000000004</v>
      </c>
      <c r="V74" s="130">
        <f t="shared" si="153"/>
        <v>0.67500000000000004</v>
      </c>
      <c r="W74" s="130">
        <f t="shared" si="154"/>
        <v>0.67500000000000004</v>
      </c>
      <c r="X74" s="130">
        <f t="shared" si="155"/>
        <v>0.67500000000000004</v>
      </c>
      <c r="Y74" s="130">
        <f t="shared" si="156"/>
        <v>0.67500000000000004</v>
      </c>
      <c r="Z74" s="130">
        <f t="shared" si="157"/>
        <v>0.67500000000000004</v>
      </c>
      <c r="AA74" s="100">
        <f t="shared" si="158"/>
        <v>8.1</v>
      </c>
      <c r="AB74" s="100">
        <f t="shared" si="159"/>
        <v>0.67500000000000004</v>
      </c>
      <c r="AC74" s="100">
        <f t="shared" si="159"/>
        <v>0.67500000000000004</v>
      </c>
      <c r="AD74" s="100">
        <f t="shared" si="159"/>
        <v>0.67500000000000004</v>
      </c>
      <c r="AE74" s="100">
        <f t="shared" si="159"/>
        <v>0.67500000000000004</v>
      </c>
      <c r="AF74" s="100">
        <f t="shared" si="159"/>
        <v>0.67500000000000004</v>
      </c>
      <c r="AG74" s="100">
        <f t="shared" si="159"/>
        <v>0.67500000000000004</v>
      </c>
      <c r="AH74" s="100">
        <f t="shared" si="159"/>
        <v>0.67500000000000004</v>
      </c>
      <c r="AI74" s="100">
        <f t="shared" si="159"/>
        <v>0.67500000000000004</v>
      </c>
      <c r="AJ74" s="100">
        <f t="shared" si="159"/>
        <v>0.67500000000000004</v>
      </c>
      <c r="AK74" s="100">
        <f t="shared" si="159"/>
        <v>0.67500000000000004</v>
      </c>
      <c r="AL74" s="100">
        <f t="shared" si="159"/>
        <v>0.67500000000000004</v>
      </c>
      <c r="AM74" s="100">
        <f t="shared" si="159"/>
        <v>0.67500000000000004</v>
      </c>
      <c r="AN74" s="100">
        <f t="shared" si="135"/>
        <v>8.1</v>
      </c>
      <c r="AO74" s="100">
        <f t="shared" si="160"/>
        <v>0.67500000000000004</v>
      </c>
      <c r="AP74" s="100">
        <f t="shared" si="160"/>
        <v>0.67500000000000004</v>
      </c>
      <c r="AQ74" s="100">
        <f t="shared" si="160"/>
        <v>0.67500000000000004</v>
      </c>
      <c r="AR74" s="100">
        <f t="shared" si="160"/>
        <v>0.67500000000000004</v>
      </c>
      <c r="AS74" s="100">
        <f t="shared" si="160"/>
        <v>0.67500000000000004</v>
      </c>
      <c r="AT74" s="100">
        <f t="shared" si="160"/>
        <v>0.67500000000000004</v>
      </c>
      <c r="AU74" s="100">
        <f t="shared" si="160"/>
        <v>0.67500000000000004</v>
      </c>
      <c r="AV74" s="100">
        <f t="shared" si="160"/>
        <v>0.67500000000000004</v>
      </c>
      <c r="AW74" s="100">
        <f t="shared" si="160"/>
        <v>0.67500000000000004</v>
      </c>
      <c r="AX74" s="100">
        <f t="shared" si="160"/>
        <v>0.67500000000000004</v>
      </c>
      <c r="AY74" s="100">
        <f t="shared" si="160"/>
        <v>0.67500000000000004</v>
      </c>
      <c r="AZ74" s="100">
        <f t="shared" si="160"/>
        <v>0.67500000000000004</v>
      </c>
      <c r="BA74" s="116">
        <f t="shared" si="163"/>
        <v>8.1</v>
      </c>
      <c r="BB74" s="100" t="s">
        <v>176</v>
      </c>
      <c r="BC74" s="100" t="s">
        <v>176</v>
      </c>
      <c r="BD74" s="100" t="s">
        <v>176</v>
      </c>
      <c r="BE74" s="100" t="s">
        <v>176</v>
      </c>
      <c r="BF74" s="100" t="s">
        <v>176</v>
      </c>
      <c r="BG74" s="100" t="s">
        <v>176</v>
      </c>
      <c r="BH74" s="100" t="s">
        <v>176</v>
      </c>
      <c r="BI74" s="100" t="s">
        <v>176</v>
      </c>
      <c r="BJ74" s="100" t="s">
        <v>176</v>
      </c>
      <c r="BK74" s="100" t="s">
        <v>176</v>
      </c>
      <c r="BL74" s="100" t="s">
        <v>176</v>
      </c>
      <c r="BM74" s="100" t="s">
        <v>176</v>
      </c>
      <c r="BN74" s="116">
        <f t="shared" si="161"/>
        <v>0</v>
      </c>
      <c r="BO74" s="100" t="s">
        <v>176</v>
      </c>
      <c r="BP74" s="100" t="s">
        <v>176</v>
      </c>
      <c r="BQ74" s="83">
        <f t="shared" si="137"/>
        <v>8.3333333333333332E-3</v>
      </c>
      <c r="BR74" s="100">
        <f t="shared" si="162"/>
        <v>80.999999999999986</v>
      </c>
      <c r="BS74" s="212"/>
    </row>
    <row r="75" spans="1:71" ht="12.75" customHeight="1" outlineLevel="1" x14ac:dyDescent="0.2">
      <c r="A75" s="9">
        <v>29</v>
      </c>
      <c r="B75" s="10" t="s">
        <v>11</v>
      </c>
      <c r="C75" s="11">
        <v>415855</v>
      </c>
      <c r="D75" s="12">
        <v>31727</v>
      </c>
      <c r="E75" s="129">
        <v>150</v>
      </c>
      <c r="F75" s="102">
        <v>90</v>
      </c>
      <c r="G75" s="208">
        <f t="shared" si="138"/>
        <v>81</v>
      </c>
      <c r="H75" s="71">
        <f t="shared" si="139"/>
        <v>8.1</v>
      </c>
      <c r="I75" s="71">
        <f t="shared" si="140"/>
        <v>8.1</v>
      </c>
      <c r="J75" s="71">
        <f t="shared" si="141"/>
        <v>8.1</v>
      </c>
      <c r="K75" s="71">
        <f t="shared" si="142"/>
        <v>8.1</v>
      </c>
      <c r="L75" s="71">
        <f t="shared" si="143"/>
        <v>8.1</v>
      </c>
      <c r="M75" s="71">
        <f t="shared" si="144"/>
        <v>8.1</v>
      </c>
      <c r="N75" s="71">
        <f t="shared" si="145"/>
        <v>8.1</v>
      </c>
      <c r="O75" s="130">
        <f t="shared" si="146"/>
        <v>0.67500000000000004</v>
      </c>
      <c r="P75" s="130">
        <f t="shared" si="147"/>
        <v>0.67500000000000004</v>
      </c>
      <c r="Q75" s="130">
        <f t="shared" si="148"/>
        <v>0.67500000000000004</v>
      </c>
      <c r="R75" s="130">
        <f t="shared" si="149"/>
        <v>0.67500000000000004</v>
      </c>
      <c r="S75" s="130">
        <f t="shared" si="150"/>
        <v>0.67500000000000004</v>
      </c>
      <c r="T75" s="130">
        <f t="shared" si="151"/>
        <v>0.67500000000000004</v>
      </c>
      <c r="U75" s="130">
        <f t="shared" si="152"/>
        <v>0.67500000000000004</v>
      </c>
      <c r="V75" s="130">
        <f t="shared" si="153"/>
        <v>0.67500000000000004</v>
      </c>
      <c r="W75" s="130">
        <f t="shared" si="154"/>
        <v>0.67500000000000004</v>
      </c>
      <c r="X75" s="130">
        <f t="shared" si="155"/>
        <v>0.67500000000000004</v>
      </c>
      <c r="Y75" s="130">
        <f t="shared" si="156"/>
        <v>0.67500000000000004</v>
      </c>
      <c r="Z75" s="130">
        <f t="shared" si="157"/>
        <v>0.67500000000000004</v>
      </c>
      <c r="AA75" s="100">
        <f t="shared" si="158"/>
        <v>8.1</v>
      </c>
      <c r="AB75" s="100">
        <f t="shared" si="159"/>
        <v>0.67500000000000004</v>
      </c>
      <c r="AC75" s="100">
        <f t="shared" si="159"/>
        <v>0.67500000000000004</v>
      </c>
      <c r="AD75" s="100">
        <f t="shared" si="159"/>
        <v>0.67500000000000004</v>
      </c>
      <c r="AE75" s="100">
        <f t="shared" si="159"/>
        <v>0.67500000000000004</v>
      </c>
      <c r="AF75" s="100">
        <f t="shared" si="159"/>
        <v>0.67500000000000004</v>
      </c>
      <c r="AG75" s="100">
        <f t="shared" si="159"/>
        <v>0.67500000000000004</v>
      </c>
      <c r="AH75" s="100">
        <f t="shared" si="159"/>
        <v>0.67500000000000004</v>
      </c>
      <c r="AI75" s="100">
        <f t="shared" si="159"/>
        <v>0.67500000000000004</v>
      </c>
      <c r="AJ75" s="100">
        <f t="shared" si="159"/>
        <v>0.67500000000000004</v>
      </c>
      <c r="AK75" s="100">
        <f t="shared" si="159"/>
        <v>0.67500000000000004</v>
      </c>
      <c r="AL75" s="100">
        <f t="shared" si="159"/>
        <v>0.67500000000000004</v>
      </c>
      <c r="AM75" s="100">
        <f t="shared" si="159"/>
        <v>0.67500000000000004</v>
      </c>
      <c r="AN75" s="100">
        <f t="shared" si="135"/>
        <v>8.1</v>
      </c>
      <c r="AO75" s="100">
        <f t="shared" si="160"/>
        <v>0.67500000000000004</v>
      </c>
      <c r="AP75" s="100">
        <f t="shared" si="160"/>
        <v>0.67500000000000004</v>
      </c>
      <c r="AQ75" s="100">
        <f t="shared" si="160"/>
        <v>0.67500000000000004</v>
      </c>
      <c r="AR75" s="100">
        <f t="shared" si="160"/>
        <v>0.67500000000000004</v>
      </c>
      <c r="AS75" s="100">
        <f t="shared" si="160"/>
        <v>0.67500000000000004</v>
      </c>
      <c r="AT75" s="100">
        <f t="shared" si="160"/>
        <v>0.67500000000000004</v>
      </c>
      <c r="AU75" s="100">
        <f t="shared" si="160"/>
        <v>0.67500000000000004</v>
      </c>
      <c r="AV75" s="100">
        <f t="shared" si="160"/>
        <v>0.67500000000000004</v>
      </c>
      <c r="AW75" s="100">
        <f t="shared" si="160"/>
        <v>0.67500000000000004</v>
      </c>
      <c r="AX75" s="100">
        <f t="shared" si="160"/>
        <v>0.67500000000000004</v>
      </c>
      <c r="AY75" s="100">
        <f t="shared" si="160"/>
        <v>0.67500000000000004</v>
      </c>
      <c r="AZ75" s="100">
        <f t="shared" si="160"/>
        <v>0.67500000000000004</v>
      </c>
      <c r="BA75" s="116">
        <f t="shared" si="163"/>
        <v>8.1</v>
      </c>
      <c r="BB75" s="100" t="s">
        <v>176</v>
      </c>
      <c r="BC75" s="100" t="s">
        <v>176</v>
      </c>
      <c r="BD75" s="100" t="s">
        <v>176</v>
      </c>
      <c r="BE75" s="100" t="s">
        <v>176</v>
      </c>
      <c r="BF75" s="100" t="s">
        <v>176</v>
      </c>
      <c r="BG75" s="100" t="s">
        <v>176</v>
      </c>
      <c r="BH75" s="100" t="s">
        <v>176</v>
      </c>
      <c r="BI75" s="100" t="s">
        <v>176</v>
      </c>
      <c r="BJ75" s="100" t="s">
        <v>176</v>
      </c>
      <c r="BK75" s="100" t="s">
        <v>176</v>
      </c>
      <c r="BL75" s="100" t="s">
        <v>176</v>
      </c>
      <c r="BM75" s="100" t="s">
        <v>176</v>
      </c>
      <c r="BN75" s="116">
        <f t="shared" si="161"/>
        <v>0</v>
      </c>
      <c r="BO75" s="100" t="s">
        <v>176</v>
      </c>
      <c r="BP75" s="100" t="s">
        <v>176</v>
      </c>
      <c r="BQ75" s="83">
        <f t="shared" si="137"/>
        <v>8.3333333333333332E-3</v>
      </c>
      <c r="BR75" s="100">
        <f t="shared" si="162"/>
        <v>80.999999999999986</v>
      </c>
      <c r="BS75" s="212"/>
    </row>
    <row r="76" spans="1:71" ht="12.75" customHeight="1" outlineLevel="1" x14ac:dyDescent="0.2">
      <c r="A76" s="9">
        <v>40</v>
      </c>
      <c r="B76" s="10" t="s">
        <v>15</v>
      </c>
      <c r="C76" s="11">
        <v>8001</v>
      </c>
      <c r="D76" s="12">
        <v>33968</v>
      </c>
      <c r="E76" s="129">
        <v>75</v>
      </c>
      <c r="F76" s="102">
        <v>45</v>
      </c>
      <c r="G76" s="208">
        <f t="shared" si="138"/>
        <v>40.5</v>
      </c>
      <c r="H76" s="71">
        <f t="shared" si="139"/>
        <v>4.05</v>
      </c>
      <c r="I76" s="71">
        <f t="shared" si="140"/>
        <v>4.05</v>
      </c>
      <c r="J76" s="71">
        <f t="shared" si="141"/>
        <v>4.05</v>
      </c>
      <c r="K76" s="71">
        <f t="shared" si="142"/>
        <v>4.05</v>
      </c>
      <c r="L76" s="71">
        <f t="shared" si="143"/>
        <v>4.05</v>
      </c>
      <c r="M76" s="71">
        <f t="shared" si="144"/>
        <v>4.05</v>
      </c>
      <c r="N76" s="71">
        <f t="shared" si="145"/>
        <v>4.05</v>
      </c>
      <c r="O76" s="130">
        <f t="shared" si="146"/>
        <v>0.33750000000000002</v>
      </c>
      <c r="P76" s="130">
        <f t="shared" si="147"/>
        <v>0.33750000000000002</v>
      </c>
      <c r="Q76" s="130">
        <f t="shared" si="148"/>
        <v>0.33750000000000002</v>
      </c>
      <c r="R76" s="130">
        <f t="shared" si="149"/>
        <v>0.33750000000000002</v>
      </c>
      <c r="S76" s="130">
        <f t="shared" si="150"/>
        <v>0.33750000000000002</v>
      </c>
      <c r="T76" s="130">
        <f t="shared" si="151"/>
        <v>0.33750000000000002</v>
      </c>
      <c r="U76" s="130">
        <f t="shared" si="152"/>
        <v>0.33750000000000002</v>
      </c>
      <c r="V76" s="130">
        <f t="shared" si="153"/>
        <v>0.33750000000000002</v>
      </c>
      <c r="W76" s="130">
        <f t="shared" si="154"/>
        <v>0.33750000000000002</v>
      </c>
      <c r="X76" s="130">
        <f t="shared" si="155"/>
        <v>0.33750000000000002</v>
      </c>
      <c r="Y76" s="130">
        <f t="shared" si="156"/>
        <v>0.33750000000000002</v>
      </c>
      <c r="Z76" s="130">
        <f t="shared" si="157"/>
        <v>0.33750000000000002</v>
      </c>
      <c r="AA76" s="100">
        <f t="shared" si="158"/>
        <v>4.05</v>
      </c>
      <c r="AB76" s="100">
        <f t="shared" ref="AB76:AM85" si="164">$G76*$BQ76</f>
        <v>0.33750000000000002</v>
      </c>
      <c r="AC76" s="100">
        <f t="shared" si="164"/>
        <v>0.33750000000000002</v>
      </c>
      <c r="AD76" s="100">
        <f t="shared" si="164"/>
        <v>0.33750000000000002</v>
      </c>
      <c r="AE76" s="100">
        <f t="shared" si="164"/>
        <v>0.33750000000000002</v>
      </c>
      <c r="AF76" s="100">
        <f t="shared" si="164"/>
        <v>0.33750000000000002</v>
      </c>
      <c r="AG76" s="100">
        <f t="shared" si="164"/>
        <v>0.33750000000000002</v>
      </c>
      <c r="AH76" s="100">
        <f t="shared" si="164"/>
        <v>0.33750000000000002</v>
      </c>
      <c r="AI76" s="100">
        <f t="shared" si="164"/>
        <v>0.33750000000000002</v>
      </c>
      <c r="AJ76" s="100">
        <f t="shared" si="164"/>
        <v>0.33750000000000002</v>
      </c>
      <c r="AK76" s="100">
        <f t="shared" si="164"/>
        <v>0.33750000000000002</v>
      </c>
      <c r="AL76" s="100">
        <f t="shared" si="164"/>
        <v>0.33750000000000002</v>
      </c>
      <c r="AM76" s="100">
        <f t="shared" si="164"/>
        <v>0.33750000000000002</v>
      </c>
      <c r="AN76" s="100">
        <f t="shared" si="135"/>
        <v>4.05</v>
      </c>
      <c r="AO76" s="100">
        <f t="shared" ref="AO76:AZ85" si="165">$G76*$BQ76</f>
        <v>0.33750000000000002</v>
      </c>
      <c r="AP76" s="100">
        <f t="shared" si="165"/>
        <v>0.33750000000000002</v>
      </c>
      <c r="AQ76" s="100">
        <f t="shared" si="165"/>
        <v>0.33750000000000002</v>
      </c>
      <c r="AR76" s="100">
        <f t="shared" si="165"/>
        <v>0.33750000000000002</v>
      </c>
      <c r="AS76" s="100">
        <f t="shared" si="165"/>
        <v>0.33750000000000002</v>
      </c>
      <c r="AT76" s="100">
        <f t="shared" si="165"/>
        <v>0.33750000000000002</v>
      </c>
      <c r="AU76" s="100">
        <f t="shared" si="165"/>
        <v>0.33750000000000002</v>
      </c>
      <c r="AV76" s="100">
        <f t="shared" si="165"/>
        <v>0.33750000000000002</v>
      </c>
      <c r="AW76" s="100">
        <f t="shared" si="165"/>
        <v>0.33750000000000002</v>
      </c>
      <c r="AX76" s="100">
        <f t="shared" si="165"/>
        <v>0.33750000000000002</v>
      </c>
      <c r="AY76" s="100">
        <f t="shared" si="165"/>
        <v>0.33750000000000002</v>
      </c>
      <c r="AZ76" s="100">
        <f t="shared" si="165"/>
        <v>0.33750000000000002</v>
      </c>
      <c r="BA76" s="116">
        <f t="shared" si="163"/>
        <v>4.05</v>
      </c>
      <c r="BB76" s="100" t="s">
        <v>176</v>
      </c>
      <c r="BC76" s="100" t="s">
        <v>176</v>
      </c>
      <c r="BD76" s="100" t="s">
        <v>176</v>
      </c>
      <c r="BE76" s="100" t="s">
        <v>176</v>
      </c>
      <c r="BF76" s="100" t="s">
        <v>176</v>
      </c>
      <c r="BG76" s="100" t="s">
        <v>176</v>
      </c>
      <c r="BH76" s="100" t="s">
        <v>176</v>
      </c>
      <c r="BI76" s="100" t="s">
        <v>176</v>
      </c>
      <c r="BJ76" s="100" t="s">
        <v>176</v>
      </c>
      <c r="BK76" s="100" t="s">
        <v>176</v>
      </c>
      <c r="BL76" s="100" t="s">
        <v>176</v>
      </c>
      <c r="BM76" s="100" t="s">
        <v>176</v>
      </c>
      <c r="BN76" s="116">
        <f t="shared" si="161"/>
        <v>0</v>
      </c>
      <c r="BO76" s="100" t="s">
        <v>176</v>
      </c>
      <c r="BP76" s="100" t="s">
        <v>176</v>
      </c>
      <c r="BQ76" s="83">
        <f t="shared" si="137"/>
        <v>8.3333333333333332E-3</v>
      </c>
      <c r="BR76" s="100">
        <f t="shared" si="162"/>
        <v>40.499999999999993</v>
      </c>
      <c r="BS76" s="212"/>
    </row>
    <row r="77" spans="1:71" ht="12.75" customHeight="1" outlineLevel="1" x14ac:dyDescent="0.2">
      <c r="A77" s="9">
        <v>41</v>
      </c>
      <c r="B77" s="10" t="s">
        <v>15</v>
      </c>
      <c r="C77" s="11">
        <v>8001</v>
      </c>
      <c r="D77" s="12">
        <v>33968</v>
      </c>
      <c r="E77" s="129">
        <v>75</v>
      </c>
      <c r="F77" s="102">
        <v>45</v>
      </c>
      <c r="G77" s="208">
        <f t="shared" si="138"/>
        <v>40.5</v>
      </c>
      <c r="H77" s="71">
        <f t="shared" si="139"/>
        <v>4.05</v>
      </c>
      <c r="I77" s="71">
        <f t="shared" si="140"/>
        <v>4.05</v>
      </c>
      <c r="J77" s="71">
        <f t="shared" si="141"/>
        <v>4.05</v>
      </c>
      <c r="K77" s="71">
        <f t="shared" si="142"/>
        <v>4.05</v>
      </c>
      <c r="L77" s="71">
        <f t="shared" si="143"/>
        <v>4.05</v>
      </c>
      <c r="M77" s="71">
        <f t="shared" si="144"/>
        <v>4.05</v>
      </c>
      <c r="N77" s="71">
        <f t="shared" si="145"/>
        <v>4.05</v>
      </c>
      <c r="O77" s="130">
        <f t="shared" si="146"/>
        <v>0.33750000000000002</v>
      </c>
      <c r="P77" s="130">
        <f t="shared" si="147"/>
        <v>0.33750000000000002</v>
      </c>
      <c r="Q77" s="130">
        <f t="shared" si="148"/>
        <v>0.33750000000000002</v>
      </c>
      <c r="R77" s="130">
        <f t="shared" si="149"/>
        <v>0.33750000000000002</v>
      </c>
      <c r="S77" s="130">
        <f t="shared" si="150"/>
        <v>0.33750000000000002</v>
      </c>
      <c r="T77" s="130">
        <f t="shared" si="151"/>
        <v>0.33750000000000002</v>
      </c>
      <c r="U77" s="130">
        <f t="shared" si="152"/>
        <v>0.33750000000000002</v>
      </c>
      <c r="V77" s="130">
        <f t="shared" si="153"/>
        <v>0.33750000000000002</v>
      </c>
      <c r="W77" s="130">
        <f t="shared" si="154"/>
        <v>0.33750000000000002</v>
      </c>
      <c r="X77" s="130">
        <f t="shared" si="155"/>
        <v>0.33750000000000002</v>
      </c>
      <c r="Y77" s="130">
        <f t="shared" si="156"/>
        <v>0.33750000000000002</v>
      </c>
      <c r="Z77" s="130">
        <f t="shared" si="157"/>
        <v>0.33750000000000002</v>
      </c>
      <c r="AA77" s="100">
        <f t="shared" si="158"/>
        <v>4.05</v>
      </c>
      <c r="AB77" s="100">
        <f t="shared" si="164"/>
        <v>0.33750000000000002</v>
      </c>
      <c r="AC77" s="100">
        <f t="shared" si="164"/>
        <v>0.33750000000000002</v>
      </c>
      <c r="AD77" s="100">
        <f t="shared" si="164"/>
        <v>0.33750000000000002</v>
      </c>
      <c r="AE77" s="100">
        <f t="shared" si="164"/>
        <v>0.33750000000000002</v>
      </c>
      <c r="AF77" s="100">
        <f t="shared" si="164"/>
        <v>0.33750000000000002</v>
      </c>
      <c r="AG77" s="100">
        <f t="shared" si="164"/>
        <v>0.33750000000000002</v>
      </c>
      <c r="AH77" s="100">
        <f t="shared" si="164"/>
        <v>0.33750000000000002</v>
      </c>
      <c r="AI77" s="100">
        <f t="shared" si="164"/>
        <v>0.33750000000000002</v>
      </c>
      <c r="AJ77" s="100">
        <f t="shared" si="164"/>
        <v>0.33750000000000002</v>
      </c>
      <c r="AK77" s="100">
        <f t="shared" si="164"/>
        <v>0.33750000000000002</v>
      </c>
      <c r="AL77" s="100">
        <f t="shared" si="164"/>
        <v>0.33750000000000002</v>
      </c>
      <c r="AM77" s="100">
        <f t="shared" si="164"/>
        <v>0.33750000000000002</v>
      </c>
      <c r="AN77" s="100">
        <f t="shared" si="135"/>
        <v>4.05</v>
      </c>
      <c r="AO77" s="100">
        <f t="shared" si="165"/>
        <v>0.33750000000000002</v>
      </c>
      <c r="AP77" s="100">
        <f t="shared" si="165"/>
        <v>0.33750000000000002</v>
      </c>
      <c r="AQ77" s="100">
        <f t="shared" si="165"/>
        <v>0.33750000000000002</v>
      </c>
      <c r="AR77" s="100">
        <f t="shared" si="165"/>
        <v>0.33750000000000002</v>
      </c>
      <c r="AS77" s="100">
        <f t="shared" si="165"/>
        <v>0.33750000000000002</v>
      </c>
      <c r="AT77" s="100">
        <f t="shared" si="165"/>
        <v>0.33750000000000002</v>
      </c>
      <c r="AU77" s="100">
        <f t="shared" si="165"/>
        <v>0.33750000000000002</v>
      </c>
      <c r="AV77" s="100">
        <f t="shared" si="165"/>
        <v>0.33750000000000002</v>
      </c>
      <c r="AW77" s="100">
        <f t="shared" si="165"/>
        <v>0.33750000000000002</v>
      </c>
      <c r="AX77" s="100">
        <f t="shared" si="165"/>
        <v>0.33750000000000002</v>
      </c>
      <c r="AY77" s="100">
        <f t="shared" si="165"/>
        <v>0.33750000000000002</v>
      </c>
      <c r="AZ77" s="100">
        <f t="shared" si="165"/>
        <v>0.33750000000000002</v>
      </c>
      <c r="BA77" s="116">
        <f t="shared" si="163"/>
        <v>4.05</v>
      </c>
      <c r="BB77" s="100" t="s">
        <v>176</v>
      </c>
      <c r="BC77" s="100" t="s">
        <v>176</v>
      </c>
      <c r="BD77" s="100" t="s">
        <v>176</v>
      </c>
      <c r="BE77" s="100" t="s">
        <v>176</v>
      </c>
      <c r="BF77" s="100" t="s">
        <v>176</v>
      </c>
      <c r="BG77" s="100" t="s">
        <v>176</v>
      </c>
      <c r="BH77" s="100" t="s">
        <v>176</v>
      </c>
      <c r="BI77" s="100" t="s">
        <v>176</v>
      </c>
      <c r="BJ77" s="100" t="s">
        <v>176</v>
      </c>
      <c r="BK77" s="100" t="s">
        <v>176</v>
      </c>
      <c r="BL77" s="100" t="s">
        <v>176</v>
      </c>
      <c r="BM77" s="100" t="s">
        <v>176</v>
      </c>
      <c r="BN77" s="116">
        <f t="shared" si="161"/>
        <v>0</v>
      </c>
      <c r="BO77" s="100" t="s">
        <v>176</v>
      </c>
      <c r="BP77" s="100" t="s">
        <v>176</v>
      </c>
      <c r="BQ77" s="83">
        <f t="shared" si="137"/>
        <v>8.3333333333333332E-3</v>
      </c>
      <c r="BR77" s="100">
        <f t="shared" si="162"/>
        <v>40.499999999999993</v>
      </c>
      <c r="BS77" s="212"/>
    </row>
    <row r="78" spans="1:71" ht="12.75" customHeight="1" outlineLevel="1" x14ac:dyDescent="0.2">
      <c r="A78" s="9">
        <v>48</v>
      </c>
      <c r="B78" s="10" t="s">
        <v>14</v>
      </c>
      <c r="C78" s="11">
        <v>6436</v>
      </c>
      <c r="D78" s="12">
        <v>34240</v>
      </c>
      <c r="E78" s="129">
        <v>75</v>
      </c>
      <c r="F78" s="102">
        <v>45</v>
      </c>
      <c r="G78" s="208">
        <f t="shared" si="138"/>
        <v>40.5</v>
      </c>
      <c r="H78" s="71">
        <f t="shared" si="139"/>
        <v>4.05</v>
      </c>
      <c r="I78" s="71">
        <f t="shared" si="140"/>
        <v>4.05</v>
      </c>
      <c r="J78" s="71">
        <f t="shared" si="141"/>
        <v>4.05</v>
      </c>
      <c r="K78" s="71">
        <f t="shared" si="142"/>
        <v>4.05</v>
      </c>
      <c r="L78" s="71">
        <f t="shared" si="143"/>
        <v>4.05</v>
      </c>
      <c r="M78" s="71">
        <f t="shared" si="144"/>
        <v>4.05</v>
      </c>
      <c r="N78" s="71">
        <f t="shared" si="145"/>
        <v>4.05</v>
      </c>
      <c r="O78" s="130">
        <f t="shared" si="146"/>
        <v>0.33750000000000002</v>
      </c>
      <c r="P78" s="130">
        <f t="shared" si="147"/>
        <v>0.33750000000000002</v>
      </c>
      <c r="Q78" s="130">
        <f t="shared" si="148"/>
        <v>0.33750000000000002</v>
      </c>
      <c r="R78" s="130">
        <f t="shared" si="149"/>
        <v>0.33750000000000002</v>
      </c>
      <c r="S78" s="130">
        <f t="shared" si="150"/>
        <v>0.33750000000000002</v>
      </c>
      <c r="T78" s="130">
        <f t="shared" si="151"/>
        <v>0.33750000000000002</v>
      </c>
      <c r="U78" s="130">
        <f t="shared" si="152"/>
        <v>0.33750000000000002</v>
      </c>
      <c r="V78" s="130">
        <f t="shared" si="153"/>
        <v>0.33750000000000002</v>
      </c>
      <c r="W78" s="130">
        <f t="shared" si="154"/>
        <v>0.33750000000000002</v>
      </c>
      <c r="X78" s="130">
        <f t="shared" si="155"/>
        <v>0.33750000000000002</v>
      </c>
      <c r="Y78" s="130">
        <f t="shared" si="156"/>
        <v>0.33750000000000002</v>
      </c>
      <c r="Z78" s="130">
        <f t="shared" si="157"/>
        <v>0.33750000000000002</v>
      </c>
      <c r="AA78" s="100">
        <f t="shared" si="158"/>
        <v>4.05</v>
      </c>
      <c r="AB78" s="100">
        <f t="shared" si="164"/>
        <v>0.33750000000000002</v>
      </c>
      <c r="AC78" s="100">
        <f t="shared" si="164"/>
        <v>0.33750000000000002</v>
      </c>
      <c r="AD78" s="100">
        <f t="shared" si="164"/>
        <v>0.33750000000000002</v>
      </c>
      <c r="AE78" s="100">
        <f t="shared" si="164"/>
        <v>0.33750000000000002</v>
      </c>
      <c r="AF78" s="100">
        <f t="shared" si="164"/>
        <v>0.33750000000000002</v>
      </c>
      <c r="AG78" s="100">
        <f t="shared" si="164"/>
        <v>0.33750000000000002</v>
      </c>
      <c r="AH78" s="100">
        <f t="shared" si="164"/>
        <v>0.33750000000000002</v>
      </c>
      <c r="AI78" s="100">
        <f t="shared" si="164"/>
        <v>0.33750000000000002</v>
      </c>
      <c r="AJ78" s="100">
        <f t="shared" si="164"/>
        <v>0.33750000000000002</v>
      </c>
      <c r="AK78" s="100">
        <f t="shared" si="164"/>
        <v>0.33750000000000002</v>
      </c>
      <c r="AL78" s="100">
        <f t="shared" si="164"/>
        <v>0.33750000000000002</v>
      </c>
      <c r="AM78" s="100">
        <f t="shared" si="164"/>
        <v>0.33750000000000002</v>
      </c>
      <c r="AN78" s="100">
        <f t="shared" si="135"/>
        <v>4.05</v>
      </c>
      <c r="AO78" s="100">
        <f t="shared" si="165"/>
        <v>0.33750000000000002</v>
      </c>
      <c r="AP78" s="100">
        <f t="shared" si="165"/>
        <v>0.33750000000000002</v>
      </c>
      <c r="AQ78" s="100">
        <f t="shared" si="165"/>
        <v>0.33750000000000002</v>
      </c>
      <c r="AR78" s="100">
        <f t="shared" si="165"/>
        <v>0.33750000000000002</v>
      </c>
      <c r="AS78" s="100">
        <f t="shared" si="165"/>
        <v>0.33750000000000002</v>
      </c>
      <c r="AT78" s="100">
        <f t="shared" si="165"/>
        <v>0.33750000000000002</v>
      </c>
      <c r="AU78" s="100">
        <f t="shared" si="165"/>
        <v>0.33750000000000002</v>
      </c>
      <c r="AV78" s="100">
        <f t="shared" si="165"/>
        <v>0.33750000000000002</v>
      </c>
      <c r="AW78" s="100">
        <f t="shared" si="165"/>
        <v>0.33750000000000002</v>
      </c>
      <c r="AX78" s="100">
        <f t="shared" si="165"/>
        <v>0.33750000000000002</v>
      </c>
      <c r="AY78" s="100">
        <f t="shared" si="165"/>
        <v>0.33750000000000002</v>
      </c>
      <c r="AZ78" s="100">
        <f t="shared" si="165"/>
        <v>0.33750000000000002</v>
      </c>
      <c r="BA78" s="116">
        <f t="shared" si="163"/>
        <v>4.05</v>
      </c>
      <c r="BB78" s="100" t="s">
        <v>176</v>
      </c>
      <c r="BC78" s="100" t="s">
        <v>176</v>
      </c>
      <c r="BD78" s="100" t="s">
        <v>176</v>
      </c>
      <c r="BE78" s="100" t="s">
        <v>176</v>
      </c>
      <c r="BF78" s="100" t="s">
        <v>176</v>
      </c>
      <c r="BG78" s="100" t="s">
        <v>176</v>
      </c>
      <c r="BH78" s="100" t="s">
        <v>176</v>
      </c>
      <c r="BI78" s="100" t="s">
        <v>176</v>
      </c>
      <c r="BJ78" s="100" t="s">
        <v>176</v>
      </c>
      <c r="BK78" s="100" t="s">
        <v>176</v>
      </c>
      <c r="BL78" s="100" t="s">
        <v>176</v>
      </c>
      <c r="BM78" s="100" t="s">
        <v>176</v>
      </c>
      <c r="BN78" s="116">
        <f t="shared" si="161"/>
        <v>0</v>
      </c>
      <c r="BO78" s="100" t="s">
        <v>176</v>
      </c>
      <c r="BP78" s="100" t="s">
        <v>176</v>
      </c>
      <c r="BQ78" s="83">
        <f t="shared" si="137"/>
        <v>8.3333333333333332E-3</v>
      </c>
      <c r="BR78" s="100">
        <f t="shared" si="162"/>
        <v>40.499999999999993</v>
      </c>
      <c r="BS78" s="212"/>
    </row>
    <row r="79" spans="1:71" ht="12.75" customHeight="1" outlineLevel="1" x14ac:dyDescent="0.2">
      <c r="A79" s="9">
        <v>49</v>
      </c>
      <c r="B79" s="10" t="s">
        <v>16</v>
      </c>
      <c r="C79" s="11">
        <v>8001</v>
      </c>
      <c r="D79" s="12">
        <v>33968</v>
      </c>
      <c r="E79" s="129">
        <v>70</v>
      </c>
      <c r="F79" s="102">
        <v>42</v>
      </c>
      <c r="G79" s="208">
        <f t="shared" si="138"/>
        <v>37.800000000000004</v>
      </c>
      <c r="H79" s="71">
        <f t="shared" si="139"/>
        <v>3.7800000000000007</v>
      </c>
      <c r="I79" s="71">
        <f t="shared" si="140"/>
        <v>3.7800000000000007</v>
      </c>
      <c r="J79" s="71">
        <f t="shared" si="141"/>
        <v>3.7800000000000007</v>
      </c>
      <c r="K79" s="71">
        <f t="shared" si="142"/>
        <v>3.7800000000000007</v>
      </c>
      <c r="L79" s="71">
        <f t="shared" si="143"/>
        <v>3.7800000000000007</v>
      </c>
      <c r="M79" s="71">
        <f t="shared" si="144"/>
        <v>3.7800000000000007</v>
      </c>
      <c r="N79" s="71">
        <f t="shared" si="145"/>
        <v>3.7800000000000007</v>
      </c>
      <c r="O79" s="130">
        <f t="shared" si="146"/>
        <v>0.31500000000000006</v>
      </c>
      <c r="P79" s="130">
        <f t="shared" si="147"/>
        <v>0.31500000000000006</v>
      </c>
      <c r="Q79" s="130">
        <f t="shared" si="148"/>
        <v>0.31500000000000006</v>
      </c>
      <c r="R79" s="130">
        <f t="shared" si="149"/>
        <v>0.31500000000000006</v>
      </c>
      <c r="S79" s="130">
        <f t="shared" si="150"/>
        <v>0.31500000000000006</v>
      </c>
      <c r="T79" s="130">
        <f t="shared" si="151"/>
        <v>0.31500000000000006</v>
      </c>
      <c r="U79" s="130">
        <f t="shared" si="152"/>
        <v>0.31500000000000006</v>
      </c>
      <c r="V79" s="130">
        <f t="shared" si="153"/>
        <v>0.31500000000000006</v>
      </c>
      <c r="W79" s="130">
        <f t="shared" si="154"/>
        <v>0.31500000000000006</v>
      </c>
      <c r="X79" s="130">
        <f t="shared" si="155"/>
        <v>0.31500000000000006</v>
      </c>
      <c r="Y79" s="130">
        <f t="shared" si="156"/>
        <v>0.31500000000000006</v>
      </c>
      <c r="Z79" s="130">
        <f t="shared" si="157"/>
        <v>0.31500000000000006</v>
      </c>
      <c r="AA79" s="100">
        <f t="shared" si="158"/>
        <v>3.78</v>
      </c>
      <c r="AB79" s="100">
        <f t="shared" si="164"/>
        <v>0.31500000000000006</v>
      </c>
      <c r="AC79" s="100">
        <f t="shared" si="164"/>
        <v>0.31500000000000006</v>
      </c>
      <c r="AD79" s="100">
        <f t="shared" si="164"/>
        <v>0.31500000000000006</v>
      </c>
      <c r="AE79" s="100">
        <f t="shared" si="164"/>
        <v>0.31500000000000006</v>
      </c>
      <c r="AF79" s="100">
        <f t="shared" si="164"/>
        <v>0.31500000000000006</v>
      </c>
      <c r="AG79" s="100">
        <f t="shared" si="164"/>
        <v>0.31500000000000006</v>
      </c>
      <c r="AH79" s="100">
        <f t="shared" si="164"/>
        <v>0.31500000000000006</v>
      </c>
      <c r="AI79" s="100">
        <f t="shared" si="164"/>
        <v>0.31500000000000006</v>
      </c>
      <c r="AJ79" s="100">
        <f t="shared" si="164"/>
        <v>0.31500000000000006</v>
      </c>
      <c r="AK79" s="100">
        <f t="shared" si="164"/>
        <v>0.31500000000000006</v>
      </c>
      <c r="AL79" s="100">
        <f t="shared" si="164"/>
        <v>0.31500000000000006</v>
      </c>
      <c r="AM79" s="100">
        <f t="shared" si="164"/>
        <v>0.31500000000000006</v>
      </c>
      <c r="AN79" s="100">
        <f t="shared" si="135"/>
        <v>3.78</v>
      </c>
      <c r="AO79" s="100">
        <f t="shared" si="165"/>
        <v>0.31500000000000006</v>
      </c>
      <c r="AP79" s="100">
        <f t="shared" si="165"/>
        <v>0.31500000000000006</v>
      </c>
      <c r="AQ79" s="100">
        <f t="shared" si="165"/>
        <v>0.31500000000000006</v>
      </c>
      <c r="AR79" s="100">
        <f t="shared" si="165"/>
        <v>0.31500000000000006</v>
      </c>
      <c r="AS79" s="100">
        <f t="shared" si="165"/>
        <v>0.31500000000000006</v>
      </c>
      <c r="AT79" s="100">
        <f t="shared" si="165"/>
        <v>0.31500000000000006</v>
      </c>
      <c r="AU79" s="100">
        <f t="shared" si="165"/>
        <v>0.31500000000000006</v>
      </c>
      <c r="AV79" s="100">
        <f t="shared" si="165"/>
        <v>0.31500000000000006</v>
      </c>
      <c r="AW79" s="100">
        <f t="shared" si="165"/>
        <v>0.31500000000000006</v>
      </c>
      <c r="AX79" s="100">
        <f t="shared" si="165"/>
        <v>0.31500000000000006</v>
      </c>
      <c r="AY79" s="100">
        <f t="shared" si="165"/>
        <v>0.31500000000000006</v>
      </c>
      <c r="AZ79" s="100">
        <f t="shared" si="165"/>
        <v>0.31500000000000006</v>
      </c>
      <c r="BA79" s="116">
        <f t="shared" si="163"/>
        <v>3.78</v>
      </c>
      <c r="BB79" s="100" t="s">
        <v>176</v>
      </c>
      <c r="BC79" s="100" t="s">
        <v>176</v>
      </c>
      <c r="BD79" s="100" t="s">
        <v>176</v>
      </c>
      <c r="BE79" s="100" t="s">
        <v>176</v>
      </c>
      <c r="BF79" s="100" t="s">
        <v>176</v>
      </c>
      <c r="BG79" s="100" t="s">
        <v>176</v>
      </c>
      <c r="BH79" s="100" t="s">
        <v>176</v>
      </c>
      <c r="BI79" s="100" t="s">
        <v>176</v>
      </c>
      <c r="BJ79" s="100" t="s">
        <v>176</v>
      </c>
      <c r="BK79" s="100" t="s">
        <v>176</v>
      </c>
      <c r="BL79" s="100" t="s">
        <v>176</v>
      </c>
      <c r="BM79" s="100" t="s">
        <v>176</v>
      </c>
      <c r="BN79" s="116">
        <f t="shared" si="161"/>
        <v>0</v>
      </c>
      <c r="BO79" s="100" t="s">
        <v>176</v>
      </c>
      <c r="BP79" s="100" t="s">
        <v>176</v>
      </c>
      <c r="BQ79" s="83">
        <f t="shared" si="137"/>
        <v>8.3333333333333332E-3</v>
      </c>
      <c r="BR79" s="100">
        <f t="shared" si="162"/>
        <v>37.800000000000004</v>
      </c>
      <c r="BS79" s="212"/>
    </row>
    <row r="80" spans="1:71" ht="12.75" customHeight="1" outlineLevel="1" x14ac:dyDescent="0.2">
      <c r="A80" s="9">
        <v>55</v>
      </c>
      <c r="B80" s="10" t="s">
        <v>17</v>
      </c>
      <c r="C80" s="11">
        <v>34</v>
      </c>
      <c r="D80" s="12">
        <v>35298</v>
      </c>
      <c r="E80" s="129">
        <v>453.6</v>
      </c>
      <c r="F80" s="102">
        <v>272.16000000000003</v>
      </c>
      <c r="G80" s="208">
        <f t="shared" si="138"/>
        <v>244.94400000000002</v>
      </c>
      <c r="H80" s="71">
        <f t="shared" si="139"/>
        <v>24.494400000000002</v>
      </c>
      <c r="I80" s="71">
        <f t="shared" si="140"/>
        <v>24.494400000000002</v>
      </c>
      <c r="J80" s="71">
        <f t="shared" si="141"/>
        <v>24.494400000000002</v>
      </c>
      <c r="K80" s="71">
        <f t="shared" si="142"/>
        <v>24.494400000000002</v>
      </c>
      <c r="L80" s="71">
        <f t="shared" si="143"/>
        <v>24.494400000000002</v>
      </c>
      <c r="M80" s="71">
        <f t="shared" si="144"/>
        <v>24.494400000000002</v>
      </c>
      <c r="N80" s="71">
        <f t="shared" si="145"/>
        <v>24.494400000000002</v>
      </c>
      <c r="O80" s="130">
        <f t="shared" si="146"/>
        <v>2.0411999999999999</v>
      </c>
      <c r="P80" s="130">
        <f t="shared" si="147"/>
        <v>2.0411999999999999</v>
      </c>
      <c r="Q80" s="130">
        <f t="shared" si="148"/>
        <v>2.0411999999999999</v>
      </c>
      <c r="R80" s="130">
        <f t="shared" si="149"/>
        <v>2.0411999999999999</v>
      </c>
      <c r="S80" s="130">
        <f t="shared" si="150"/>
        <v>2.0411999999999999</v>
      </c>
      <c r="T80" s="130">
        <f t="shared" si="151"/>
        <v>2.0411999999999999</v>
      </c>
      <c r="U80" s="130">
        <f t="shared" si="152"/>
        <v>2.0411999999999999</v>
      </c>
      <c r="V80" s="130">
        <f t="shared" si="153"/>
        <v>2.0411999999999999</v>
      </c>
      <c r="W80" s="130">
        <f t="shared" si="154"/>
        <v>2.0411999999999999</v>
      </c>
      <c r="X80" s="130">
        <f t="shared" si="155"/>
        <v>2.0411999999999999</v>
      </c>
      <c r="Y80" s="130">
        <f t="shared" si="156"/>
        <v>2.0411999999999999</v>
      </c>
      <c r="Z80" s="130">
        <f t="shared" si="157"/>
        <v>2.0411999999999999</v>
      </c>
      <c r="AA80" s="100">
        <f t="shared" si="158"/>
        <v>24.494399999999999</v>
      </c>
      <c r="AB80" s="100">
        <f t="shared" si="164"/>
        <v>2.0411999999999999</v>
      </c>
      <c r="AC80" s="100">
        <f t="shared" si="164"/>
        <v>2.0411999999999999</v>
      </c>
      <c r="AD80" s="100">
        <f t="shared" si="164"/>
        <v>2.0411999999999999</v>
      </c>
      <c r="AE80" s="100">
        <f t="shared" si="164"/>
        <v>2.0411999999999999</v>
      </c>
      <c r="AF80" s="100">
        <f t="shared" si="164"/>
        <v>2.0411999999999999</v>
      </c>
      <c r="AG80" s="100">
        <f t="shared" si="164"/>
        <v>2.0411999999999999</v>
      </c>
      <c r="AH80" s="100">
        <f t="shared" si="164"/>
        <v>2.0411999999999999</v>
      </c>
      <c r="AI80" s="100">
        <f t="shared" si="164"/>
        <v>2.0411999999999999</v>
      </c>
      <c r="AJ80" s="100">
        <f t="shared" si="164"/>
        <v>2.0411999999999999</v>
      </c>
      <c r="AK80" s="100">
        <f t="shared" si="164"/>
        <v>2.0411999999999999</v>
      </c>
      <c r="AL80" s="100">
        <f t="shared" si="164"/>
        <v>2.0411999999999999</v>
      </c>
      <c r="AM80" s="100">
        <f t="shared" si="164"/>
        <v>2.0411999999999999</v>
      </c>
      <c r="AN80" s="100">
        <f t="shared" si="135"/>
        <v>24.494399999999999</v>
      </c>
      <c r="AO80" s="100">
        <f t="shared" si="165"/>
        <v>2.0411999999999999</v>
      </c>
      <c r="AP80" s="100">
        <f t="shared" si="165"/>
        <v>2.0411999999999999</v>
      </c>
      <c r="AQ80" s="100">
        <f t="shared" si="165"/>
        <v>2.0411999999999999</v>
      </c>
      <c r="AR80" s="100">
        <f t="shared" si="165"/>
        <v>2.0411999999999999</v>
      </c>
      <c r="AS80" s="100">
        <f t="shared" si="165"/>
        <v>2.0411999999999999</v>
      </c>
      <c r="AT80" s="100">
        <f t="shared" si="165"/>
        <v>2.0411999999999999</v>
      </c>
      <c r="AU80" s="100">
        <f t="shared" si="165"/>
        <v>2.0411999999999999</v>
      </c>
      <c r="AV80" s="100">
        <f t="shared" si="165"/>
        <v>2.0411999999999999</v>
      </c>
      <c r="AW80" s="100">
        <f t="shared" si="165"/>
        <v>2.0411999999999999</v>
      </c>
      <c r="AX80" s="100">
        <f t="shared" si="165"/>
        <v>2.0411999999999999</v>
      </c>
      <c r="AY80" s="100">
        <f t="shared" si="165"/>
        <v>2.0411999999999999</v>
      </c>
      <c r="AZ80" s="100">
        <f t="shared" si="165"/>
        <v>2.0411999999999999</v>
      </c>
      <c r="BA80" s="116">
        <f t="shared" si="163"/>
        <v>24.494399999999999</v>
      </c>
      <c r="BB80" s="100" t="s">
        <v>176</v>
      </c>
      <c r="BC80" s="100" t="s">
        <v>176</v>
      </c>
      <c r="BD80" s="100" t="s">
        <v>176</v>
      </c>
      <c r="BE80" s="100" t="s">
        <v>176</v>
      </c>
      <c r="BF80" s="100" t="s">
        <v>176</v>
      </c>
      <c r="BG80" s="100" t="s">
        <v>176</v>
      </c>
      <c r="BH80" s="100" t="s">
        <v>176</v>
      </c>
      <c r="BI80" s="100" t="s">
        <v>176</v>
      </c>
      <c r="BJ80" s="100" t="s">
        <v>176</v>
      </c>
      <c r="BK80" s="100" t="s">
        <v>176</v>
      </c>
      <c r="BL80" s="100" t="s">
        <v>176</v>
      </c>
      <c r="BM80" s="100" t="s">
        <v>176</v>
      </c>
      <c r="BN80" s="116">
        <f t="shared" si="161"/>
        <v>0</v>
      </c>
      <c r="BO80" s="100" t="s">
        <v>176</v>
      </c>
      <c r="BP80" s="100" t="s">
        <v>176</v>
      </c>
      <c r="BQ80" s="83">
        <f t="shared" si="137"/>
        <v>8.3333333333333332E-3</v>
      </c>
      <c r="BR80" s="100">
        <f t="shared" si="162"/>
        <v>244.94400000000002</v>
      </c>
      <c r="BS80" s="212"/>
    </row>
    <row r="81" spans="1:71" ht="12.75" customHeight="1" outlineLevel="1" x14ac:dyDescent="0.2">
      <c r="A81" s="9">
        <v>59</v>
      </c>
      <c r="B81" s="10" t="s">
        <v>20</v>
      </c>
      <c r="C81" s="11">
        <v>158</v>
      </c>
      <c r="D81" s="12">
        <v>35397</v>
      </c>
      <c r="E81" s="129">
        <v>617</v>
      </c>
      <c r="F81" s="102">
        <v>370.2</v>
      </c>
      <c r="G81" s="208">
        <f t="shared" si="138"/>
        <v>333.18</v>
      </c>
      <c r="H81" s="71">
        <f t="shared" si="139"/>
        <v>33.318000000000005</v>
      </c>
      <c r="I81" s="71">
        <f t="shared" si="140"/>
        <v>33.318000000000005</v>
      </c>
      <c r="J81" s="71">
        <f t="shared" si="141"/>
        <v>33.318000000000005</v>
      </c>
      <c r="K81" s="71">
        <f t="shared" si="142"/>
        <v>33.318000000000005</v>
      </c>
      <c r="L81" s="71">
        <f t="shared" si="143"/>
        <v>33.318000000000005</v>
      </c>
      <c r="M81" s="71">
        <f t="shared" si="144"/>
        <v>33.318000000000005</v>
      </c>
      <c r="N81" s="71">
        <f t="shared" si="145"/>
        <v>33.318000000000005</v>
      </c>
      <c r="O81" s="130">
        <f t="shared" si="146"/>
        <v>2.7765</v>
      </c>
      <c r="P81" s="130">
        <f t="shared" si="147"/>
        <v>2.7765</v>
      </c>
      <c r="Q81" s="130">
        <f t="shared" si="148"/>
        <v>2.7765</v>
      </c>
      <c r="R81" s="130">
        <f t="shared" si="149"/>
        <v>2.7765</v>
      </c>
      <c r="S81" s="130">
        <f t="shared" si="150"/>
        <v>2.7765</v>
      </c>
      <c r="T81" s="130">
        <f t="shared" si="151"/>
        <v>2.7765</v>
      </c>
      <c r="U81" s="130">
        <f t="shared" si="152"/>
        <v>2.7765</v>
      </c>
      <c r="V81" s="130">
        <f t="shared" si="153"/>
        <v>2.7765</v>
      </c>
      <c r="W81" s="130">
        <f t="shared" si="154"/>
        <v>2.7765</v>
      </c>
      <c r="X81" s="130">
        <f t="shared" si="155"/>
        <v>2.7765</v>
      </c>
      <c r="Y81" s="130">
        <f t="shared" si="156"/>
        <v>2.7765</v>
      </c>
      <c r="Z81" s="130">
        <f t="shared" si="157"/>
        <v>2.7765</v>
      </c>
      <c r="AA81" s="100">
        <f t="shared" si="158"/>
        <v>33.317999999999991</v>
      </c>
      <c r="AB81" s="100">
        <f t="shared" si="164"/>
        <v>2.7765</v>
      </c>
      <c r="AC81" s="100">
        <f t="shared" si="164"/>
        <v>2.7765</v>
      </c>
      <c r="AD81" s="100">
        <f t="shared" si="164"/>
        <v>2.7765</v>
      </c>
      <c r="AE81" s="100">
        <f t="shared" si="164"/>
        <v>2.7765</v>
      </c>
      <c r="AF81" s="100">
        <f t="shared" si="164"/>
        <v>2.7765</v>
      </c>
      <c r="AG81" s="100">
        <f t="shared" si="164"/>
        <v>2.7765</v>
      </c>
      <c r="AH81" s="100">
        <f t="shared" si="164"/>
        <v>2.7765</v>
      </c>
      <c r="AI81" s="100">
        <f t="shared" si="164"/>
        <v>2.7765</v>
      </c>
      <c r="AJ81" s="100">
        <f t="shared" si="164"/>
        <v>2.7765</v>
      </c>
      <c r="AK81" s="100">
        <f t="shared" si="164"/>
        <v>2.7765</v>
      </c>
      <c r="AL81" s="100">
        <f t="shared" si="164"/>
        <v>2.7765</v>
      </c>
      <c r="AM81" s="100">
        <f t="shared" si="164"/>
        <v>2.7765</v>
      </c>
      <c r="AN81" s="100">
        <f t="shared" si="135"/>
        <v>33.317999999999991</v>
      </c>
      <c r="AO81" s="100">
        <f t="shared" si="165"/>
        <v>2.7765</v>
      </c>
      <c r="AP81" s="100">
        <f t="shared" si="165"/>
        <v>2.7765</v>
      </c>
      <c r="AQ81" s="100">
        <f t="shared" si="165"/>
        <v>2.7765</v>
      </c>
      <c r="AR81" s="100">
        <f t="shared" si="165"/>
        <v>2.7765</v>
      </c>
      <c r="AS81" s="100">
        <f t="shared" si="165"/>
        <v>2.7765</v>
      </c>
      <c r="AT81" s="100">
        <f t="shared" si="165"/>
        <v>2.7765</v>
      </c>
      <c r="AU81" s="100">
        <f t="shared" si="165"/>
        <v>2.7765</v>
      </c>
      <c r="AV81" s="100">
        <f t="shared" si="165"/>
        <v>2.7765</v>
      </c>
      <c r="AW81" s="100">
        <f t="shared" si="165"/>
        <v>2.7765</v>
      </c>
      <c r="AX81" s="100">
        <f t="shared" si="165"/>
        <v>2.7765</v>
      </c>
      <c r="AY81" s="100">
        <f t="shared" si="165"/>
        <v>2.7765</v>
      </c>
      <c r="AZ81" s="100">
        <f t="shared" si="165"/>
        <v>2.7765</v>
      </c>
      <c r="BA81" s="116">
        <f t="shared" si="163"/>
        <v>33.317999999999991</v>
      </c>
      <c r="BB81" s="100" t="s">
        <v>176</v>
      </c>
      <c r="BC81" s="100" t="s">
        <v>176</v>
      </c>
      <c r="BD81" s="100" t="s">
        <v>176</v>
      </c>
      <c r="BE81" s="100" t="s">
        <v>176</v>
      </c>
      <c r="BF81" s="100" t="s">
        <v>176</v>
      </c>
      <c r="BG81" s="100" t="s">
        <v>176</v>
      </c>
      <c r="BH81" s="100" t="s">
        <v>176</v>
      </c>
      <c r="BI81" s="100" t="s">
        <v>176</v>
      </c>
      <c r="BJ81" s="100" t="s">
        <v>176</v>
      </c>
      <c r="BK81" s="100" t="s">
        <v>176</v>
      </c>
      <c r="BL81" s="100" t="s">
        <v>176</v>
      </c>
      <c r="BM81" s="100" t="s">
        <v>176</v>
      </c>
      <c r="BN81" s="116">
        <f t="shared" si="161"/>
        <v>0</v>
      </c>
      <c r="BO81" s="100" t="s">
        <v>176</v>
      </c>
      <c r="BP81" s="100" t="s">
        <v>176</v>
      </c>
      <c r="BQ81" s="83">
        <f t="shared" si="137"/>
        <v>8.3333333333333332E-3</v>
      </c>
      <c r="BR81" s="100">
        <f t="shared" si="162"/>
        <v>333.18</v>
      </c>
      <c r="BS81" s="212"/>
    </row>
    <row r="82" spans="1:71" ht="12.75" customHeight="1" outlineLevel="1" x14ac:dyDescent="0.2">
      <c r="A82" s="9">
        <v>61</v>
      </c>
      <c r="B82" s="10" t="s">
        <v>23</v>
      </c>
      <c r="C82" s="11">
        <v>7239</v>
      </c>
      <c r="D82" s="12">
        <v>35417</v>
      </c>
      <c r="E82" s="129">
        <v>175</v>
      </c>
      <c r="F82" s="102">
        <v>105</v>
      </c>
      <c r="G82" s="208">
        <f t="shared" si="138"/>
        <v>94.5</v>
      </c>
      <c r="H82" s="71">
        <f t="shared" si="139"/>
        <v>9.4500000000000011</v>
      </c>
      <c r="I82" s="71">
        <f t="shared" si="140"/>
        <v>9.4500000000000011</v>
      </c>
      <c r="J82" s="71">
        <f t="shared" si="141"/>
        <v>9.4500000000000011</v>
      </c>
      <c r="K82" s="71">
        <f t="shared" si="142"/>
        <v>9.4500000000000011</v>
      </c>
      <c r="L82" s="71">
        <f t="shared" si="143"/>
        <v>9.4500000000000011</v>
      </c>
      <c r="M82" s="71">
        <f t="shared" si="144"/>
        <v>9.4500000000000011</v>
      </c>
      <c r="N82" s="71">
        <f t="shared" si="145"/>
        <v>9.4500000000000011</v>
      </c>
      <c r="O82" s="130">
        <f t="shared" si="146"/>
        <v>0.78749999999999998</v>
      </c>
      <c r="P82" s="130">
        <f t="shared" si="147"/>
        <v>0.78749999999999998</v>
      </c>
      <c r="Q82" s="130">
        <f t="shared" si="148"/>
        <v>0.78749999999999998</v>
      </c>
      <c r="R82" s="130">
        <f t="shared" si="149"/>
        <v>0.78749999999999998</v>
      </c>
      <c r="S82" s="130">
        <f t="shared" si="150"/>
        <v>0.78749999999999998</v>
      </c>
      <c r="T82" s="130">
        <f t="shared" si="151"/>
        <v>0.78749999999999998</v>
      </c>
      <c r="U82" s="130">
        <f t="shared" si="152"/>
        <v>0.78749999999999998</v>
      </c>
      <c r="V82" s="130">
        <f t="shared" si="153"/>
        <v>0.78749999999999998</v>
      </c>
      <c r="W82" s="130">
        <f t="shared" si="154"/>
        <v>0.78749999999999998</v>
      </c>
      <c r="X82" s="130">
        <f t="shared" si="155"/>
        <v>0.78749999999999998</v>
      </c>
      <c r="Y82" s="130">
        <f t="shared" si="156"/>
        <v>0.78749999999999998</v>
      </c>
      <c r="Z82" s="130">
        <f t="shared" si="157"/>
        <v>0.78749999999999998</v>
      </c>
      <c r="AA82" s="100">
        <f t="shared" si="158"/>
        <v>9.4499999999999975</v>
      </c>
      <c r="AB82" s="100">
        <f t="shared" si="164"/>
        <v>0.78749999999999998</v>
      </c>
      <c r="AC82" s="100">
        <f t="shared" si="164"/>
        <v>0.78749999999999998</v>
      </c>
      <c r="AD82" s="100">
        <f t="shared" si="164"/>
        <v>0.78749999999999998</v>
      </c>
      <c r="AE82" s="100">
        <f t="shared" si="164"/>
        <v>0.78749999999999998</v>
      </c>
      <c r="AF82" s="100">
        <f t="shared" si="164"/>
        <v>0.78749999999999998</v>
      </c>
      <c r="AG82" s="100">
        <f t="shared" si="164"/>
        <v>0.78749999999999998</v>
      </c>
      <c r="AH82" s="100">
        <f t="shared" si="164"/>
        <v>0.78749999999999998</v>
      </c>
      <c r="AI82" s="100">
        <f t="shared" si="164"/>
        <v>0.78749999999999998</v>
      </c>
      <c r="AJ82" s="100">
        <f t="shared" si="164"/>
        <v>0.78749999999999998</v>
      </c>
      <c r="AK82" s="100">
        <f t="shared" si="164"/>
        <v>0.78749999999999998</v>
      </c>
      <c r="AL82" s="100">
        <f t="shared" si="164"/>
        <v>0.78749999999999998</v>
      </c>
      <c r="AM82" s="100">
        <f t="shared" si="164"/>
        <v>0.78749999999999998</v>
      </c>
      <c r="AN82" s="100">
        <f t="shared" si="135"/>
        <v>9.4499999999999975</v>
      </c>
      <c r="AO82" s="100">
        <f t="shared" si="165"/>
        <v>0.78749999999999998</v>
      </c>
      <c r="AP82" s="100">
        <f t="shared" si="165"/>
        <v>0.78749999999999998</v>
      </c>
      <c r="AQ82" s="100">
        <f t="shared" si="165"/>
        <v>0.78749999999999998</v>
      </c>
      <c r="AR82" s="100">
        <f t="shared" si="165"/>
        <v>0.78749999999999998</v>
      </c>
      <c r="AS82" s="100">
        <f t="shared" si="165"/>
        <v>0.78749999999999998</v>
      </c>
      <c r="AT82" s="100">
        <f t="shared" si="165"/>
        <v>0.78749999999999998</v>
      </c>
      <c r="AU82" s="100">
        <f t="shared" si="165"/>
        <v>0.78749999999999998</v>
      </c>
      <c r="AV82" s="100">
        <f t="shared" si="165"/>
        <v>0.78749999999999998</v>
      </c>
      <c r="AW82" s="100">
        <f t="shared" si="165"/>
        <v>0.78749999999999998</v>
      </c>
      <c r="AX82" s="100">
        <f t="shared" si="165"/>
        <v>0.78749999999999998</v>
      </c>
      <c r="AY82" s="100">
        <f t="shared" si="165"/>
        <v>0.78749999999999998</v>
      </c>
      <c r="AZ82" s="100">
        <f t="shared" si="165"/>
        <v>0.78749999999999998</v>
      </c>
      <c r="BA82" s="116">
        <f t="shared" si="163"/>
        <v>9.4499999999999975</v>
      </c>
      <c r="BB82" s="100" t="s">
        <v>176</v>
      </c>
      <c r="BC82" s="100" t="s">
        <v>176</v>
      </c>
      <c r="BD82" s="100" t="s">
        <v>176</v>
      </c>
      <c r="BE82" s="100" t="s">
        <v>176</v>
      </c>
      <c r="BF82" s="100" t="s">
        <v>176</v>
      </c>
      <c r="BG82" s="100" t="s">
        <v>176</v>
      </c>
      <c r="BH82" s="100" t="s">
        <v>176</v>
      </c>
      <c r="BI82" s="100" t="s">
        <v>176</v>
      </c>
      <c r="BJ82" s="100" t="s">
        <v>176</v>
      </c>
      <c r="BK82" s="100" t="s">
        <v>176</v>
      </c>
      <c r="BL82" s="100" t="s">
        <v>176</v>
      </c>
      <c r="BM82" s="100" t="s">
        <v>176</v>
      </c>
      <c r="BN82" s="116">
        <f t="shared" si="161"/>
        <v>0</v>
      </c>
      <c r="BO82" s="100" t="s">
        <v>176</v>
      </c>
      <c r="BP82" s="100" t="s">
        <v>176</v>
      </c>
      <c r="BQ82" s="83">
        <f t="shared" si="137"/>
        <v>8.3333333333333332E-3</v>
      </c>
      <c r="BR82" s="100">
        <f t="shared" si="162"/>
        <v>94.500000000000014</v>
      </c>
      <c r="BS82" s="212"/>
    </row>
    <row r="83" spans="1:71" ht="12.75" customHeight="1" outlineLevel="1" x14ac:dyDescent="0.2">
      <c r="A83" s="9">
        <v>62</v>
      </c>
      <c r="B83" s="10" t="s">
        <v>24</v>
      </c>
      <c r="C83" s="11">
        <v>7239</v>
      </c>
      <c r="D83" s="12">
        <v>35417</v>
      </c>
      <c r="E83" s="129">
        <v>240.9</v>
      </c>
      <c r="F83" s="102">
        <v>144.54</v>
      </c>
      <c r="G83" s="208">
        <f t="shared" si="138"/>
        <v>130.08599999999998</v>
      </c>
      <c r="H83" s="71">
        <f t="shared" si="139"/>
        <v>13.008599999999999</v>
      </c>
      <c r="I83" s="71">
        <f t="shared" si="140"/>
        <v>13.008599999999999</v>
      </c>
      <c r="J83" s="71">
        <f t="shared" si="141"/>
        <v>13.008599999999999</v>
      </c>
      <c r="K83" s="71">
        <f t="shared" si="142"/>
        <v>13.008599999999999</v>
      </c>
      <c r="L83" s="71">
        <f t="shared" si="143"/>
        <v>13.008599999999999</v>
      </c>
      <c r="M83" s="71">
        <f t="shared" si="144"/>
        <v>13.008599999999999</v>
      </c>
      <c r="N83" s="71">
        <f t="shared" si="145"/>
        <v>13.008599999999999</v>
      </c>
      <c r="O83" s="130">
        <f t="shared" si="146"/>
        <v>1.08405</v>
      </c>
      <c r="P83" s="130">
        <f t="shared" si="147"/>
        <v>1.08405</v>
      </c>
      <c r="Q83" s="130">
        <f t="shared" si="148"/>
        <v>1.08405</v>
      </c>
      <c r="R83" s="130">
        <f t="shared" si="149"/>
        <v>1.08405</v>
      </c>
      <c r="S83" s="130">
        <f t="shared" si="150"/>
        <v>1.08405</v>
      </c>
      <c r="T83" s="130">
        <f t="shared" si="151"/>
        <v>1.08405</v>
      </c>
      <c r="U83" s="130">
        <f t="shared" si="152"/>
        <v>1.08405</v>
      </c>
      <c r="V83" s="130">
        <f t="shared" si="153"/>
        <v>1.08405</v>
      </c>
      <c r="W83" s="130">
        <f t="shared" si="154"/>
        <v>1.08405</v>
      </c>
      <c r="X83" s="130">
        <f t="shared" si="155"/>
        <v>1.08405</v>
      </c>
      <c r="Y83" s="130">
        <f t="shared" si="156"/>
        <v>1.08405</v>
      </c>
      <c r="Z83" s="130">
        <f t="shared" si="157"/>
        <v>1.08405</v>
      </c>
      <c r="AA83" s="100">
        <f t="shared" si="158"/>
        <v>13.008599999999996</v>
      </c>
      <c r="AB83" s="100">
        <f t="shared" si="164"/>
        <v>1.08405</v>
      </c>
      <c r="AC83" s="100">
        <f t="shared" si="164"/>
        <v>1.08405</v>
      </c>
      <c r="AD83" s="100">
        <f t="shared" si="164"/>
        <v>1.08405</v>
      </c>
      <c r="AE83" s="100">
        <f t="shared" si="164"/>
        <v>1.08405</v>
      </c>
      <c r="AF83" s="100">
        <f t="shared" si="164"/>
        <v>1.08405</v>
      </c>
      <c r="AG83" s="100">
        <f t="shared" si="164"/>
        <v>1.08405</v>
      </c>
      <c r="AH83" s="100">
        <f t="shared" si="164"/>
        <v>1.08405</v>
      </c>
      <c r="AI83" s="100">
        <f t="shared" si="164"/>
        <v>1.08405</v>
      </c>
      <c r="AJ83" s="100">
        <f t="shared" si="164"/>
        <v>1.08405</v>
      </c>
      <c r="AK83" s="100">
        <f t="shared" si="164"/>
        <v>1.08405</v>
      </c>
      <c r="AL83" s="100">
        <f t="shared" si="164"/>
        <v>1.08405</v>
      </c>
      <c r="AM83" s="100">
        <f t="shared" si="164"/>
        <v>1.08405</v>
      </c>
      <c r="AN83" s="100">
        <f t="shared" si="135"/>
        <v>13.008599999999996</v>
      </c>
      <c r="AO83" s="100">
        <f t="shared" si="165"/>
        <v>1.08405</v>
      </c>
      <c r="AP83" s="100">
        <f t="shared" si="165"/>
        <v>1.08405</v>
      </c>
      <c r="AQ83" s="100">
        <f t="shared" si="165"/>
        <v>1.08405</v>
      </c>
      <c r="AR83" s="100">
        <f t="shared" si="165"/>
        <v>1.08405</v>
      </c>
      <c r="AS83" s="100">
        <f t="shared" si="165"/>
        <v>1.08405</v>
      </c>
      <c r="AT83" s="100">
        <f t="shared" si="165"/>
        <v>1.08405</v>
      </c>
      <c r="AU83" s="100">
        <f t="shared" si="165"/>
        <v>1.08405</v>
      </c>
      <c r="AV83" s="100">
        <f t="shared" si="165"/>
        <v>1.08405</v>
      </c>
      <c r="AW83" s="100">
        <f t="shared" si="165"/>
        <v>1.08405</v>
      </c>
      <c r="AX83" s="100">
        <f t="shared" si="165"/>
        <v>1.08405</v>
      </c>
      <c r="AY83" s="100">
        <f t="shared" si="165"/>
        <v>1.08405</v>
      </c>
      <c r="AZ83" s="100">
        <f t="shared" si="165"/>
        <v>1.08405</v>
      </c>
      <c r="BA83" s="116">
        <f>SUM(AO83:AZ83)</f>
        <v>13.008599999999996</v>
      </c>
      <c r="BB83" s="100" t="s">
        <v>176</v>
      </c>
      <c r="BC83" s="100" t="s">
        <v>176</v>
      </c>
      <c r="BD83" s="100" t="s">
        <v>176</v>
      </c>
      <c r="BE83" s="100" t="s">
        <v>176</v>
      </c>
      <c r="BF83" s="100" t="s">
        <v>176</v>
      </c>
      <c r="BG83" s="100" t="s">
        <v>176</v>
      </c>
      <c r="BH83" s="100" t="s">
        <v>176</v>
      </c>
      <c r="BI83" s="100" t="s">
        <v>176</v>
      </c>
      <c r="BJ83" s="100" t="s">
        <v>176</v>
      </c>
      <c r="BK83" s="100" t="s">
        <v>176</v>
      </c>
      <c r="BL83" s="100" t="s">
        <v>176</v>
      </c>
      <c r="BM83" s="100" t="s">
        <v>176</v>
      </c>
      <c r="BN83" s="116">
        <f t="shared" si="161"/>
        <v>0</v>
      </c>
      <c r="BO83" s="100" t="s">
        <v>176</v>
      </c>
      <c r="BP83" s="100" t="s">
        <v>176</v>
      </c>
      <c r="BQ83" s="83">
        <f t="shared" si="137"/>
        <v>8.3333333333333332E-3</v>
      </c>
      <c r="BR83" s="100">
        <f t="shared" si="162"/>
        <v>130.08599999999998</v>
      </c>
      <c r="BS83" s="212"/>
    </row>
    <row r="84" spans="1:71" ht="12.75" customHeight="1" outlineLevel="1" x14ac:dyDescent="0.2">
      <c r="A84" s="9" t="s">
        <v>25</v>
      </c>
      <c r="B84" s="10" t="s">
        <v>26</v>
      </c>
      <c r="C84" s="11">
        <v>7568</v>
      </c>
      <c r="D84" s="12">
        <v>35445</v>
      </c>
      <c r="E84" s="129">
        <v>185</v>
      </c>
      <c r="F84" s="102">
        <v>111</v>
      </c>
      <c r="G84" s="208">
        <f t="shared" si="138"/>
        <v>99.9</v>
      </c>
      <c r="H84" s="71">
        <f t="shared" si="139"/>
        <v>9.990000000000002</v>
      </c>
      <c r="I84" s="71">
        <f t="shared" si="140"/>
        <v>9.990000000000002</v>
      </c>
      <c r="J84" s="71">
        <f t="shared" si="141"/>
        <v>9.990000000000002</v>
      </c>
      <c r="K84" s="71">
        <f t="shared" si="142"/>
        <v>9.990000000000002</v>
      </c>
      <c r="L84" s="71">
        <f t="shared" si="143"/>
        <v>9.990000000000002</v>
      </c>
      <c r="M84" s="71">
        <f t="shared" si="144"/>
        <v>9.990000000000002</v>
      </c>
      <c r="N84" s="71">
        <f t="shared" si="145"/>
        <v>9.990000000000002</v>
      </c>
      <c r="O84" s="130">
        <f t="shared" si="146"/>
        <v>0.83250000000000002</v>
      </c>
      <c r="P84" s="130">
        <f t="shared" si="147"/>
        <v>0.83250000000000002</v>
      </c>
      <c r="Q84" s="130">
        <f t="shared" si="148"/>
        <v>0.83250000000000002</v>
      </c>
      <c r="R84" s="130">
        <f t="shared" si="149"/>
        <v>0.83250000000000002</v>
      </c>
      <c r="S84" s="130">
        <f t="shared" si="150"/>
        <v>0.83250000000000002</v>
      </c>
      <c r="T84" s="130">
        <f t="shared" si="151"/>
        <v>0.83250000000000002</v>
      </c>
      <c r="U84" s="130">
        <f t="shared" si="152"/>
        <v>0.83250000000000002</v>
      </c>
      <c r="V84" s="130">
        <f t="shared" si="153"/>
        <v>0.83250000000000002</v>
      </c>
      <c r="W84" s="130">
        <f t="shared" si="154"/>
        <v>0.83250000000000002</v>
      </c>
      <c r="X84" s="130">
        <f t="shared" si="155"/>
        <v>0.83250000000000002</v>
      </c>
      <c r="Y84" s="130">
        <f t="shared" si="156"/>
        <v>0.83250000000000002</v>
      </c>
      <c r="Z84" s="130">
        <f t="shared" si="157"/>
        <v>0.83250000000000002</v>
      </c>
      <c r="AA84" s="100">
        <f t="shared" si="158"/>
        <v>9.9899999999999967</v>
      </c>
      <c r="AB84" s="100">
        <f t="shared" si="164"/>
        <v>0.83250000000000002</v>
      </c>
      <c r="AC84" s="100">
        <f t="shared" si="164"/>
        <v>0.83250000000000002</v>
      </c>
      <c r="AD84" s="100">
        <f t="shared" si="164"/>
        <v>0.83250000000000002</v>
      </c>
      <c r="AE84" s="100">
        <f t="shared" si="164"/>
        <v>0.83250000000000002</v>
      </c>
      <c r="AF84" s="100">
        <f t="shared" si="164"/>
        <v>0.83250000000000002</v>
      </c>
      <c r="AG84" s="100">
        <f t="shared" si="164"/>
        <v>0.83250000000000002</v>
      </c>
      <c r="AH84" s="100">
        <f t="shared" si="164"/>
        <v>0.83250000000000002</v>
      </c>
      <c r="AI84" s="100">
        <f t="shared" si="164"/>
        <v>0.83250000000000002</v>
      </c>
      <c r="AJ84" s="100">
        <f t="shared" si="164"/>
        <v>0.83250000000000002</v>
      </c>
      <c r="AK84" s="100">
        <f t="shared" si="164"/>
        <v>0.83250000000000002</v>
      </c>
      <c r="AL84" s="100">
        <f t="shared" si="164"/>
        <v>0.83250000000000002</v>
      </c>
      <c r="AM84" s="100">
        <f t="shared" si="164"/>
        <v>0.83250000000000002</v>
      </c>
      <c r="AN84" s="100">
        <f t="shared" si="135"/>
        <v>9.9899999999999967</v>
      </c>
      <c r="AO84" s="100">
        <f t="shared" si="165"/>
        <v>0.83250000000000002</v>
      </c>
      <c r="AP84" s="100">
        <f t="shared" si="165"/>
        <v>0.83250000000000002</v>
      </c>
      <c r="AQ84" s="100">
        <f t="shared" si="165"/>
        <v>0.83250000000000002</v>
      </c>
      <c r="AR84" s="100">
        <f t="shared" si="165"/>
        <v>0.83250000000000002</v>
      </c>
      <c r="AS84" s="100">
        <f t="shared" si="165"/>
        <v>0.83250000000000002</v>
      </c>
      <c r="AT84" s="100">
        <f t="shared" si="165"/>
        <v>0.83250000000000002</v>
      </c>
      <c r="AU84" s="100">
        <f t="shared" si="165"/>
        <v>0.83250000000000002</v>
      </c>
      <c r="AV84" s="100">
        <f t="shared" si="165"/>
        <v>0.83250000000000002</v>
      </c>
      <c r="AW84" s="100">
        <f t="shared" si="165"/>
        <v>0.83250000000000002</v>
      </c>
      <c r="AX84" s="100">
        <f t="shared" si="165"/>
        <v>0.83250000000000002</v>
      </c>
      <c r="AY84" s="100">
        <f t="shared" si="165"/>
        <v>0.83250000000000002</v>
      </c>
      <c r="AZ84" s="100">
        <f t="shared" si="165"/>
        <v>0.83250000000000002</v>
      </c>
      <c r="BA84" s="116">
        <f t="shared" si="163"/>
        <v>9.9899999999999967</v>
      </c>
      <c r="BB84" s="100" t="s">
        <v>176</v>
      </c>
      <c r="BC84" s="100" t="s">
        <v>176</v>
      </c>
      <c r="BD84" s="100" t="s">
        <v>176</v>
      </c>
      <c r="BE84" s="100" t="s">
        <v>176</v>
      </c>
      <c r="BF84" s="100" t="s">
        <v>176</v>
      </c>
      <c r="BG84" s="100" t="s">
        <v>176</v>
      </c>
      <c r="BH84" s="100" t="s">
        <v>176</v>
      </c>
      <c r="BI84" s="100" t="s">
        <v>176</v>
      </c>
      <c r="BJ84" s="100" t="s">
        <v>176</v>
      </c>
      <c r="BK84" s="100" t="s">
        <v>176</v>
      </c>
      <c r="BL84" s="100" t="s">
        <v>176</v>
      </c>
      <c r="BM84" s="100" t="s">
        <v>176</v>
      </c>
      <c r="BN84" s="116">
        <f t="shared" si="161"/>
        <v>0</v>
      </c>
      <c r="BO84" s="100" t="s">
        <v>176</v>
      </c>
      <c r="BP84" s="100" t="s">
        <v>176</v>
      </c>
      <c r="BQ84" s="83">
        <f t="shared" si="137"/>
        <v>8.3333333333333332E-3</v>
      </c>
      <c r="BR84" s="100">
        <f t="shared" si="162"/>
        <v>99.899999999999991</v>
      </c>
      <c r="BS84" s="212"/>
    </row>
    <row r="85" spans="1:71" ht="12.75" customHeight="1" outlineLevel="1" x14ac:dyDescent="0.2">
      <c r="A85" s="9" t="s">
        <v>27</v>
      </c>
      <c r="B85" s="10" t="s">
        <v>26</v>
      </c>
      <c r="C85" s="11">
        <v>7568</v>
      </c>
      <c r="D85" s="12">
        <v>35445</v>
      </c>
      <c r="E85" s="129">
        <v>185</v>
      </c>
      <c r="F85" s="102">
        <v>111</v>
      </c>
      <c r="G85" s="208">
        <f t="shared" si="138"/>
        <v>99.9</v>
      </c>
      <c r="H85" s="71">
        <f t="shared" si="139"/>
        <v>9.990000000000002</v>
      </c>
      <c r="I85" s="71">
        <f t="shared" si="140"/>
        <v>9.990000000000002</v>
      </c>
      <c r="J85" s="71">
        <f t="shared" si="141"/>
        <v>9.990000000000002</v>
      </c>
      <c r="K85" s="71">
        <f t="shared" si="142"/>
        <v>9.990000000000002</v>
      </c>
      <c r="L85" s="71">
        <f t="shared" si="143"/>
        <v>9.990000000000002</v>
      </c>
      <c r="M85" s="71">
        <f t="shared" si="144"/>
        <v>9.990000000000002</v>
      </c>
      <c r="N85" s="71">
        <f t="shared" si="145"/>
        <v>9.990000000000002</v>
      </c>
      <c r="O85" s="130">
        <f t="shared" si="146"/>
        <v>0.83250000000000002</v>
      </c>
      <c r="P85" s="130">
        <f t="shared" si="147"/>
        <v>0.83250000000000002</v>
      </c>
      <c r="Q85" s="130">
        <f t="shared" si="148"/>
        <v>0.83250000000000002</v>
      </c>
      <c r="R85" s="130">
        <f t="shared" si="149"/>
        <v>0.83250000000000002</v>
      </c>
      <c r="S85" s="130">
        <f t="shared" si="150"/>
        <v>0.83250000000000002</v>
      </c>
      <c r="T85" s="130">
        <f t="shared" si="151"/>
        <v>0.83250000000000002</v>
      </c>
      <c r="U85" s="130">
        <f t="shared" si="152"/>
        <v>0.83250000000000002</v>
      </c>
      <c r="V85" s="130">
        <f t="shared" si="153"/>
        <v>0.83250000000000002</v>
      </c>
      <c r="W85" s="130">
        <f t="shared" si="154"/>
        <v>0.83250000000000002</v>
      </c>
      <c r="X85" s="130">
        <f t="shared" si="155"/>
        <v>0.83250000000000002</v>
      </c>
      <c r="Y85" s="130">
        <f t="shared" si="156"/>
        <v>0.83250000000000002</v>
      </c>
      <c r="Z85" s="130">
        <f t="shared" si="157"/>
        <v>0.83250000000000002</v>
      </c>
      <c r="AA85" s="100">
        <f t="shared" si="158"/>
        <v>9.9899999999999967</v>
      </c>
      <c r="AB85" s="100">
        <f t="shared" si="164"/>
        <v>0.83250000000000002</v>
      </c>
      <c r="AC85" s="100">
        <f t="shared" si="164"/>
        <v>0.83250000000000002</v>
      </c>
      <c r="AD85" s="100">
        <f t="shared" si="164"/>
        <v>0.83250000000000002</v>
      </c>
      <c r="AE85" s="100">
        <f t="shared" si="164"/>
        <v>0.83250000000000002</v>
      </c>
      <c r="AF85" s="100">
        <f t="shared" si="164"/>
        <v>0.83250000000000002</v>
      </c>
      <c r="AG85" s="100">
        <f t="shared" si="164"/>
        <v>0.83250000000000002</v>
      </c>
      <c r="AH85" s="100">
        <f t="shared" si="164"/>
        <v>0.83250000000000002</v>
      </c>
      <c r="AI85" s="100">
        <f t="shared" si="164"/>
        <v>0.83250000000000002</v>
      </c>
      <c r="AJ85" s="100">
        <f t="shared" si="164"/>
        <v>0.83250000000000002</v>
      </c>
      <c r="AK85" s="100">
        <f t="shared" si="164"/>
        <v>0.83250000000000002</v>
      </c>
      <c r="AL85" s="100">
        <f t="shared" si="164"/>
        <v>0.83250000000000002</v>
      </c>
      <c r="AM85" s="100">
        <f t="shared" si="164"/>
        <v>0.83250000000000002</v>
      </c>
      <c r="AN85" s="100">
        <f t="shared" si="135"/>
        <v>9.9899999999999967</v>
      </c>
      <c r="AO85" s="100">
        <f t="shared" si="165"/>
        <v>0.83250000000000002</v>
      </c>
      <c r="AP85" s="100">
        <f t="shared" si="165"/>
        <v>0.83250000000000002</v>
      </c>
      <c r="AQ85" s="100">
        <f t="shared" si="165"/>
        <v>0.83250000000000002</v>
      </c>
      <c r="AR85" s="100">
        <f t="shared" si="165"/>
        <v>0.83250000000000002</v>
      </c>
      <c r="AS85" s="100">
        <f t="shared" si="165"/>
        <v>0.83250000000000002</v>
      </c>
      <c r="AT85" s="100">
        <f t="shared" si="165"/>
        <v>0.83250000000000002</v>
      </c>
      <c r="AU85" s="100">
        <f t="shared" si="165"/>
        <v>0.83250000000000002</v>
      </c>
      <c r="AV85" s="100">
        <f t="shared" si="165"/>
        <v>0.83250000000000002</v>
      </c>
      <c r="AW85" s="100">
        <f t="shared" si="165"/>
        <v>0.83250000000000002</v>
      </c>
      <c r="AX85" s="100">
        <f t="shared" si="165"/>
        <v>0.83250000000000002</v>
      </c>
      <c r="AY85" s="100">
        <f t="shared" si="165"/>
        <v>0.83250000000000002</v>
      </c>
      <c r="AZ85" s="100">
        <f t="shared" si="165"/>
        <v>0.83250000000000002</v>
      </c>
      <c r="BA85" s="116">
        <f t="shared" si="163"/>
        <v>9.9899999999999967</v>
      </c>
      <c r="BB85" s="100" t="s">
        <v>176</v>
      </c>
      <c r="BC85" s="100" t="s">
        <v>176</v>
      </c>
      <c r="BD85" s="100" t="s">
        <v>176</v>
      </c>
      <c r="BE85" s="100" t="s">
        <v>176</v>
      </c>
      <c r="BF85" s="100" t="s">
        <v>176</v>
      </c>
      <c r="BG85" s="100" t="s">
        <v>176</v>
      </c>
      <c r="BH85" s="100" t="s">
        <v>176</v>
      </c>
      <c r="BI85" s="100" t="s">
        <v>176</v>
      </c>
      <c r="BJ85" s="100" t="s">
        <v>176</v>
      </c>
      <c r="BK85" s="100" t="s">
        <v>176</v>
      </c>
      <c r="BL85" s="100" t="s">
        <v>176</v>
      </c>
      <c r="BM85" s="100" t="s">
        <v>176</v>
      </c>
      <c r="BN85" s="116">
        <f t="shared" si="161"/>
        <v>0</v>
      </c>
      <c r="BO85" s="100" t="s">
        <v>176</v>
      </c>
      <c r="BP85" s="100" t="s">
        <v>176</v>
      </c>
      <c r="BQ85" s="83">
        <f t="shared" si="137"/>
        <v>8.3333333333333332E-3</v>
      </c>
      <c r="BR85" s="100">
        <f t="shared" si="162"/>
        <v>99.899999999999991</v>
      </c>
      <c r="BS85" s="212"/>
    </row>
    <row r="86" spans="1:71" ht="12.75" customHeight="1" outlineLevel="1" x14ac:dyDescent="0.2">
      <c r="A86" s="9">
        <v>65</v>
      </c>
      <c r="B86" s="10" t="s">
        <v>29</v>
      </c>
      <c r="C86" s="11">
        <v>5271</v>
      </c>
      <c r="D86" s="12">
        <v>35496</v>
      </c>
      <c r="E86" s="129">
        <v>48.9</v>
      </c>
      <c r="F86" s="102">
        <v>29.339999999999996</v>
      </c>
      <c r="G86" s="208">
        <f t="shared" si="138"/>
        <v>26.405999999999999</v>
      </c>
      <c r="H86" s="71">
        <f t="shared" si="139"/>
        <v>2.6406000000000001</v>
      </c>
      <c r="I86" s="71">
        <f t="shared" si="140"/>
        <v>2.6406000000000001</v>
      </c>
      <c r="J86" s="71">
        <f t="shared" si="141"/>
        <v>2.6406000000000001</v>
      </c>
      <c r="K86" s="71">
        <f t="shared" si="142"/>
        <v>2.6406000000000001</v>
      </c>
      <c r="L86" s="71">
        <f t="shared" si="143"/>
        <v>2.6406000000000001</v>
      </c>
      <c r="M86" s="71">
        <f t="shared" si="144"/>
        <v>2.6406000000000001</v>
      </c>
      <c r="N86" s="71">
        <f t="shared" si="145"/>
        <v>2.6406000000000001</v>
      </c>
      <c r="O86" s="130">
        <f t="shared" si="146"/>
        <v>0.22005</v>
      </c>
      <c r="P86" s="130">
        <f t="shared" si="147"/>
        <v>0.22005</v>
      </c>
      <c r="Q86" s="130">
        <f t="shared" si="148"/>
        <v>0.22005</v>
      </c>
      <c r="R86" s="130">
        <f t="shared" si="149"/>
        <v>0.22005</v>
      </c>
      <c r="S86" s="130">
        <f t="shared" si="150"/>
        <v>0.22005</v>
      </c>
      <c r="T86" s="130">
        <f t="shared" si="151"/>
        <v>0.22005</v>
      </c>
      <c r="U86" s="130">
        <f t="shared" si="152"/>
        <v>0.22005</v>
      </c>
      <c r="V86" s="130">
        <f t="shared" si="153"/>
        <v>0.22005</v>
      </c>
      <c r="W86" s="130">
        <f t="shared" si="154"/>
        <v>0.22005</v>
      </c>
      <c r="X86" s="130">
        <f t="shared" si="155"/>
        <v>0.22005</v>
      </c>
      <c r="Y86" s="130">
        <f t="shared" si="156"/>
        <v>0.22005</v>
      </c>
      <c r="Z86" s="130">
        <f t="shared" si="157"/>
        <v>0.22005</v>
      </c>
      <c r="AA86" s="100">
        <f t="shared" si="158"/>
        <v>2.6406000000000005</v>
      </c>
      <c r="AB86" s="100">
        <f t="shared" ref="AB86:AM95" si="166">$G86*$BQ86</f>
        <v>0.22005</v>
      </c>
      <c r="AC86" s="100">
        <f t="shared" si="166"/>
        <v>0.22005</v>
      </c>
      <c r="AD86" s="100">
        <f t="shared" si="166"/>
        <v>0.22005</v>
      </c>
      <c r="AE86" s="100">
        <f t="shared" si="166"/>
        <v>0.22005</v>
      </c>
      <c r="AF86" s="100">
        <f t="shared" si="166"/>
        <v>0.22005</v>
      </c>
      <c r="AG86" s="100">
        <f t="shared" si="166"/>
        <v>0.22005</v>
      </c>
      <c r="AH86" s="100">
        <f t="shared" si="166"/>
        <v>0.22005</v>
      </c>
      <c r="AI86" s="100">
        <f t="shared" si="166"/>
        <v>0.22005</v>
      </c>
      <c r="AJ86" s="100">
        <f t="shared" si="166"/>
        <v>0.22005</v>
      </c>
      <c r="AK86" s="100">
        <f t="shared" si="166"/>
        <v>0.22005</v>
      </c>
      <c r="AL86" s="100">
        <f t="shared" si="166"/>
        <v>0.22005</v>
      </c>
      <c r="AM86" s="100">
        <f t="shared" si="166"/>
        <v>0.22005</v>
      </c>
      <c r="AN86" s="100">
        <f t="shared" si="135"/>
        <v>2.6406000000000005</v>
      </c>
      <c r="AO86" s="100">
        <f t="shared" ref="AO86:AZ95" si="167">$G86*$BQ86</f>
        <v>0.22005</v>
      </c>
      <c r="AP86" s="100">
        <f t="shared" si="167"/>
        <v>0.22005</v>
      </c>
      <c r="AQ86" s="100">
        <f t="shared" si="167"/>
        <v>0.22005</v>
      </c>
      <c r="AR86" s="100">
        <f t="shared" si="167"/>
        <v>0.22005</v>
      </c>
      <c r="AS86" s="100">
        <f t="shared" si="167"/>
        <v>0.22005</v>
      </c>
      <c r="AT86" s="100">
        <f t="shared" si="167"/>
        <v>0.22005</v>
      </c>
      <c r="AU86" s="100">
        <f t="shared" si="167"/>
        <v>0.22005</v>
      </c>
      <c r="AV86" s="100">
        <f t="shared" si="167"/>
        <v>0.22005</v>
      </c>
      <c r="AW86" s="100">
        <f t="shared" si="167"/>
        <v>0.22005</v>
      </c>
      <c r="AX86" s="100">
        <f t="shared" si="167"/>
        <v>0.22005</v>
      </c>
      <c r="AY86" s="100">
        <f t="shared" si="167"/>
        <v>0.22005</v>
      </c>
      <c r="AZ86" s="100">
        <f t="shared" si="167"/>
        <v>0.22005</v>
      </c>
      <c r="BA86" s="116">
        <f t="shared" si="163"/>
        <v>2.6406000000000005</v>
      </c>
      <c r="BB86" s="100" t="s">
        <v>176</v>
      </c>
      <c r="BC86" s="100" t="s">
        <v>176</v>
      </c>
      <c r="BD86" s="100" t="s">
        <v>176</v>
      </c>
      <c r="BE86" s="100" t="s">
        <v>176</v>
      </c>
      <c r="BF86" s="100" t="s">
        <v>176</v>
      </c>
      <c r="BG86" s="100" t="s">
        <v>176</v>
      </c>
      <c r="BH86" s="100" t="s">
        <v>176</v>
      </c>
      <c r="BI86" s="100" t="s">
        <v>176</v>
      </c>
      <c r="BJ86" s="100" t="s">
        <v>176</v>
      </c>
      <c r="BK86" s="100" t="s">
        <v>176</v>
      </c>
      <c r="BL86" s="100" t="s">
        <v>176</v>
      </c>
      <c r="BM86" s="100" t="s">
        <v>176</v>
      </c>
      <c r="BN86" s="116">
        <f t="shared" si="161"/>
        <v>0</v>
      </c>
      <c r="BO86" s="100" t="s">
        <v>176</v>
      </c>
      <c r="BP86" s="100" t="s">
        <v>176</v>
      </c>
      <c r="BQ86" s="83">
        <f t="shared" si="137"/>
        <v>8.3333333333333332E-3</v>
      </c>
      <c r="BR86" s="100">
        <f t="shared" si="162"/>
        <v>26.405999999999995</v>
      </c>
      <c r="BS86" s="212"/>
    </row>
    <row r="87" spans="1:71" ht="12.75" customHeight="1" outlineLevel="1" x14ac:dyDescent="0.2">
      <c r="A87" s="9">
        <v>66</v>
      </c>
      <c r="B87" s="10" t="s">
        <v>20</v>
      </c>
      <c r="C87" s="11">
        <v>3739</v>
      </c>
      <c r="D87" s="12">
        <v>35557</v>
      </c>
      <c r="E87" s="129">
        <v>28.24</v>
      </c>
      <c r="F87" s="102">
        <v>19.767999999999997</v>
      </c>
      <c r="G87" s="208">
        <f t="shared" si="138"/>
        <v>17.791199999999996</v>
      </c>
      <c r="H87" s="71">
        <f t="shared" si="139"/>
        <v>1.7791199999999998</v>
      </c>
      <c r="I87" s="71">
        <f t="shared" si="140"/>
        <v>1.7791199999999998</v>
      </c>
      <c r="J87" s="71">
        <f t="shared" si="141"/>
        <v>1.7791199999999998</v>
      </c>
      <c r="K87" s="71">
        <f t="shared" si="142"/>
        <v>1.7791199999999998</v>
      </c>
      <c r="L87" s="71">
        <f t="shared" si="143"/>
        <v>1.7791199999999998</v>
      </c>
      <c r="M87" s="71">
        <f t="shared" si="144"/>
        <v>1.7791199999999998</v>
      </c>
      <c r="N87" s="71">
        <f t="shared" si="145"/>
        <v>1.7791199999999998</v>
      </c>
      <c r="O87" s="130">
        <f t="shared" si="146"/>
        <v>0.14825999999999998</v>
      </c>
      <c r="P87" s="130">
        <f t="shared" si="147"/>
        <v>0.14825999999999998</v>
      </c>
      <c r="Q87" s="130">
        <f t="shared" si="148"/>
        <v>0.14825999999999998</v>
      </c>
      <c r="R87" s="130">
        <f t="shared" si="149"/>
        <v>0.14825999999999998</v>
      </c>
      <c r="S87" s="130">
        <f t="shared" si="150"/>
        <v>0.14825999999999998</v>
      </c>
      <c r="T87" s="130">
        <f t="shared" si="151"/>
        <v>0.14825999999999998</v>
      </c>
      <c r="U87" s="130">
        <f t="shared" si="152"/>
        <v>0.14825999999999998</v>
      </c>
      <c r="V87" s="130">
        <f t="shared" si="153"/>
        <v>0.14825999999999998</v>
      </c>
      <c r="W87" s="130">
        <f t="shared" si="154"/>
        <v>0.14825999999999998</v>
      </c>
      <c r="X87" s="130">
        <f t="shared" si="155"/>
        <v>0.14825999999999998</v>
      </c>
      <c r="Y87" s="130">
        <f t="shared" si="156"/>
        <v>0.14825999999999998</v>
      </c>
      <c r="Z87" s="130">
        <f t="shared" si="157"/>
        <v>0.14825999999999998</v>
      </c>
      <c r="AA87" s="100">
        <f t="shared" si="158"/>
        <v>1.77912</v>
      </c>
      <c r="AB87" s="100">
        <f t="shared" si="166"/>
        <v>0.14825999999999998</v>
      </c>
      <c r="AC87" s="100">
        <f t="shared" si="166"/>
        <v>0.14825999999999998</v>
      </c>
      <c r="AD87" s="100">
        <f t="shared" si="166"/>
        <v>0.14825999999999998</v>
      </c>
      <c r="AE87" s="100">
        <f t="shared" si="166"/>
        <v>0.14825999999999998</v>
      </c>
      <c r="AF87" s="100">
        <f t="shared" si="166"/>
        <v>0.14825999999999998</v>
      </c>
      <c r="AG87" s="100">
        <f t="shared" si="166"/>
        <v>0.14825999999999998</v>
      </c>
      <c r="AH87" s="100">
        <f t="shared" si="166"/>
        <v>0.14825999999999998</v>
      </c>
      <c r="AI87" s="100">
        <f t="shared" si="166"/>
        <v>0.14825999999999998</v>
      </c>
      <c r="AJ87" s="100">
        <f t="shared" si="166"/>
        <v>0.14825999999999998</v>
      </c>
      <c r="AK87" s="100">
        <f t="shared" si="166"/>
        <v>0.14825999999999998</v>
      </c>
      <c r="AL87" s="100">
        <f t="shared" si="166"/>
        <v>0.14825999999999998</v>
      </c>
      <c r="AM87" s="100">
        <f t="shared" si="166"/>
        <v>0.14825999999999998</v>
      </c>
      <c r="AN87" s="100">
        <f t="shared" si="135"/>
        <v>1.77912</v>
      </c>
      <c r="AO87" s="100">
        <f t="shared" si="167"/>
        <v>0.14825999999999998</v>
      </c>
      <c r="AP87" s="100">
        <f t="shared" si="167"/>
        <v>0.14825999999999998</v>
      </c>
      <c r="AQ87" s="100">
        <f t="shared" si="167"/>
        <v>0.14825999999999998</v>
      </c>
      <c r="AR87" s="100">
        <f t="shared" si="167"/>
        <v>0.14825999999999998</v>
      </c>
      <c r="AS87" s="100">
        <f t="shared" si="167"/>
        <v>0.14825999999999998</v>
      </c>
      <c r="AT87" s="100">
        <f t="shared" si="167"/>
        <v>0.14825999999999998</v>
      </c>
      <c r="AU87" s="100">
        <f t="shared" si="167"/>
        <v>0.14825999999999998</v>
      </c>
      <c r="AV87" s="100">
        <f t="shared" si="167"/>
        <v>0.14825999999999998</v>
      </c>
      <c r="AW87" s="100">
        <f t="shared" si="167"/>
        <v>0.14825999999999998</v>
      </c>
      <c r="AX87" s="100">
        <f t="shared" si="167"/>
        <v>0.14825999999999998</v>
      </c>
      <c r="AY87" s="100">
        <f t="shared" si="167"/>
        <v>0.14825999999999998</v>
      </c>
      <c r="AZ87" s="100">
        <f t="shared" si="167"/>
        <v>0.14825999999999998</v>
      </c>
      <c r="BA87" s="116">
        <f t="shared" si="163"/>
        <v>1.77912</v>
      </c>
      <c r="BB87" s="100" t="s">
        <v>176</v>
      </c>
      <c r="BC87" s="100" t="s">
        <v>176</v>
      </c>
      <c r="BD87" s="100" t="s">
        <v>176</v>
      </c>
      <c r="BE87" s="100" t="s">
        <v>176</v>
      </c>
      <c r="BF87" s="100" t="s">
        <v>176</v>
      </c>
      <c r="BG87" s="100" t="s">
        <v>176</v>
      </c>
      <c r="BH87" s="100" t="s">
        <v>176</v>
      </c>
      <c r="BI87" s="100" t="s">
        <v>176</v>
      </c>
      <c r="BJ87" s="100" t="s">
        <v>176</v>
      </c>
      <c r="BK87" s="100" t="s">
        <v>176</v>
      </c>
      <c r="BL87" s="100" t="s">
        <v>176</v>
      </c>
      <c r="BM87" s="100" t="s">
        <v>176</v>
      </c>
      <c r="BN87" s="116">
        <f t="shared" si="161"/>
        <v>0</v>
      </c>
      <c r="BO87" s="100" t="s">
        <v>176</v>
      </c>
      <c r="BP87" s="100" t="s">
        <v>176</v>
      </c>
      <c r="BQ87" s="83">
        <f t="shared" si="137"/>
        <v>8.3333333333333332E-3</v>
      </c>
      <c r="BR87" s="100">
        <f t="shared" si="162"/>
        <v>17.791199999999996</v>
      </c>
      <c r="BS87" s="212"/>
    </row>
    <row r="88" spans="1:71" ht="12.75" customHeight="1" outlineLevel="1" x14ac:dyDescent="0.2">
      <c r="A88" s="9">
        <v>67</v>
      </c>
      <c r="B88" s="10" t="s">
        <v>20</v>
      </c>
      <c r="C88" s="11">
        <v>3739</v>
      </c>
      <c r="D88" s="12">
        <v>35557</v>
      </c>
      <c r="E88" s="129">
        <v>28.24</v>
      </c>
      <c r="F88" s="102">
        <v>19.767999999999997</v>
      </c>
      <c r="G88" s="208">
        <f t="shared" si="138"/>
        <v>17.791199999999996</v>
      </c>
      <c r="H88" s="71">
        <f t="shared" si="139"/>
        <v>1.7791199999999998</v>
      </c>
      <c r="I88" s="71">
        <f t="shared" si="140"/>
        <v>1.7791199999999998</v>
      </c>
      <c r="J88" s="71">
        <f t="shared" si="141"/>
        <v>1.7791199999999998</v>
      </c>
      <c r="K88" s="71">
        <f t="shared" si="142"/>
        <v>1.7791199999999998</v>
      </c>
      <c r="L88" s="71">
        <f t="shared" si="143"/>
        <v>1.7791199999999998</v>
      </c>
      <c r="M88" s="71">
        <f t="shared" si="144"/>
        <v>1.7791199999999998</v>
      </c>
      <c r="N88" s="71">
        <f t="shared" si="145"/>
        <v>1.7791199999999998</v>
      </c>
      <c r="O88" s="130">
        <f t="shared" si="146"/>
        <v>0.14825999999999998</v>
      </c>
      <c r="P88" s="130">
        <f t="shared" si="147"/>
        <v>0.14825999999999998</v>
      </c>
      <c r="Q88" s="130">
        <f t="shared" si="148"/>
        <v>0.14825999999999998</v>
      </c>
      <c r="R88" s="130">
        <f t="shared" si="149"/>
        <v>0.14825999999999998</v>
      </c>
      <c r="S88" s="130">
        <f t="shared" si="150"/>
        <v>0.14825999999999998</v>
      </c>
      <c r="T88" s="130">
        <f t="shared" si="151"/>
        <v>0.14825999999999998</v>
      </c>
      <c r="U88" s="130">
        <f t="shared" si="152"/>
        <v>0.14825999999999998</v>
      </c>
      <c r="V88" s="130">
        <f t="shared" si="153"/>
        <v>0.14825999999999998</v>
      </c>
      <c r="W88" s="130">
        <f t="shared" si="154"/>
        <v>0.14825999999999998</v>
      </c>
      <c r="X88" s="130">
        <f t="shared" si="155"/>
        <v>0.14825999999999998</v>
      </c>
      <c r="Y88" s="130">
        <f t="shared" si="156"/>
        <v>0.14825999999999998</v>
      </c>
      <c r="Z88" s="130">
        <f t="shared" si="157"/>
        <v>0.14825999999999998</v>
      </c>
      <c r="AA88" s="100">
        <f t="shared" si="158"/>
        <v>1.77912</v>
      </c>
      <c r="AB88" s="100">
        <f t="shared" si="166"/>
        <v>0.14825999999999998</v>
      </c>
      <c r="AC88" s="100">
        <f t="shared" si="166"/>
        <v>0.14825999999999998</v>
      </c>
      <c r="AD88" s="100">
        <f t="shared" si="166"/>
        <v>0.14825999999999998</v>
      </c>
      <c r="AE88" s="100">
        <f t="shared" si="166"/>
        <v>0.14825999999999998</v>
      </c>
      <c r="AF88" s="100">
        <f t="shared" si="166"/>
        <v>0.14825999999999998</v>
      </c>
      <c r="AG88" s="100">
        <f t="shared" si="166"/>
        <v>0.14825999999999998</v>
      </c>
      <c r="AH88" s="100">
        <f t="shared" si="166"/>
        <v>0.14825999999999998</v>
      </c>
      <c r="AI88" s="100">
        <f t="shared" si="166"/>
        <v>0.14825999999999998</v>
      </c>
      <c r="AJ88" s="100">
        <f t="shared" si="166"/>
        <v>0.14825999999999998</v>
      </c>
      <c r="AK88" s="100">
        <f t="shared" si="166"/>
        <v>0.14825999999999998</v>
      </c>
      <c r="AL88" s="100">
        <f t="shared" si="166"/>
        <v>0.14825999999999998</v>
      </c>
      <c r="AM88" s="100">
        <f t="shared" si="166"/>
        <v>0.14825999999999998</v>
      </c>
      <c r="AN88" s="100">
        <f t="shared" si="135"/>
        <v>1.77912</v>
      </c>
      <c r="AO88" s="100">
        <f t="shared" si="167"/>
        <v>0.14825999999999998</v>
      </c>
      <c r="AP88" s="100">
        <f t="shared" si="167"/>
        <v>0.14825999999999998</v>
      </c>
      <c r="AQ88" s="100">
        <f t="shared" si="167"/>
        <v>0.14825999999999998</v>
      </c>
      <c r="AR88" s="100">
        <f t="shared" si="167"/>
        <v>0.14825999999999998</v>
      </c>
      <c r="AS88" s="100">
        <f t="shared" si="167"/>
        <v>0.14825999999999998</v>
      </c>
      <c r="AT88" s="100">
        <f t="shared" si="167"/>
        <v>0.14825999999999998</v>
      </c>
      <c r="AU88" s="100">
        <f t="shared" si="167"/>
        <v>0.14825999999999998</v>
      </c>
      <c r="AV88" s="100">
        <f t="shared" si="167"/>
        <v>0.14825999999999998</v>
      </c>
      <c r="AW88" s="100">
        <f t="shared" si="167"/>
        <v>0.14825999999999998</v>
      </c>
      <c r="AX88" s="100">
        <f t="shared" si="167"/>
        <v>0.14825999999999998</v>
      </c>
      <c r="AY88" s="100">
        <f t="shared" si="167"/>
        <v>0.14825999999999998</v>
      </c>
      <c r="AZ88" s="100">
        <f t="shared" si="167"/>
        <v>0.14825999999999998</v>
      </c>
      <c r="BA88" s="116">
        <f t="shared" si="163"/>
        <v>1.77912</v>
      </c>
      <c r="BB88" s="100" t="s">
        <v>176</v>
      </c>
      <c r="BC88" s="100" t="s">
        <v>176</v>
      </c>
      <c r="BD88" s="100" t="s">
        <v>176</v>
      </c>
      <c r="BE88" s="100" t="s">
        <v>176</v>
      </c>
      <c r="BF88" s="100" t="s">
        <v>176</v>
      </c>
      <c r="BG88" s="100" t="s">
        <v>176</v>
      </c>
      <c r="BH88" s="100" t="s">
        <v>176</v>
      </c>
      <c r="BI88" s="100" t="s">
        <v>176</v>
      </c>
      <c r="BJ88" s="100" t="s">
        <v>176</v>
      </c>
      <c r="BK88" s="100" t="s">
        <v>176</v>
      </c>
      <c r="BL88" s="100" t="s">
        <v>176</v>
      </c>
      <c r="BM88" s="100" t="s">
        <v>176</v>
      </c>
      <c r="BN88" s="116">
        <f t="shared" si="161"/>
        <v>0</v>
      </c>
      <c r="BO88" s="100" t="s">
        <v>176</v>
      </c>
      <c r="BP88" s="100" t="s">
        <v>176</v>
      </c>
      <c r="BQ88" s="83">
        <f t="shared" si="137"/>
        <v>8.3333333333333332E-3</v>
      </c>
      <c r="BR88" s="100">
        <f t="shared" si="162"/>
        <v>17.791199999999996</v>
      </c>
      <c r="BS88" s="212"/>
    </row>
    <row r="89" spans="1:71" ht="12.75" customHeight="1" outlineLevel="1" x14ac:dyDescent="0.2">
      <c r="A89" s="9">
        <v>68</v>
      </c>
      <c r="B89" s="10" t="s">
        <v>20</v>
      </c>
      <c r="C89" s="11">
        <v>3739</v>
      </c>
      <c r="D89" s="12">
        <v>35557</v>
      </c>
      <c r="E89" s="129">
        <v>28.24</v>
      </c>
      <c r="F89" s="102">
        <v>19.767999999999997</v>
      </c>
      <c r="G89" s="208">
        <f t="shared" si="138"/>
        <v>17.791199999999996</v>
      </c>
      <c r="H89" s="71">
        <f t="shared" si="139"/>
        <v>1.7791199999999998</v>
      </c>
      <c r="I89" s="71">
        <f t="shared" si="140"/>
        <v>1.7791199999999998</v>
      </c>
      <c r="J89" s="71">
        <f t="shared" si="141"/>
        <v>1.7791199999999998</v>
      </c>
      <c r="K89" s="71">
        <f t="shared" si="142"/>
        <v>1.7791199999999998</v>
      </c>
      <c r="L89" s="71">
        <f t="shared" si="143"/>
        <v>1.7791199999999998</v>
      </c>
      <c r="M89" s="71">
        <f t="shared" si="144"/>
        <v>1.7791199999999998</v>
      </c>
      <c r="N89" s="71">
        <f t="shared" si="145"/>
        <v>1.7791199999999998</v>
      </c>
      <c r="O89" s="130">
        <f t="shared" si="146"/>
        <v>0.14825999999999998</v>
      </c>
      <c r="P89" s="130">
        <f t="shared" si="147"/>
        <v>0.14825999999999998</v>
      </c>
      <c r="Q89" s="130">
        <f t="shared" si="148"/>
        <v>0.14825999999999998</v>
      </c>
      <c r="R89" s="130">
        <f t="shared" si="149"/>
        <v>0.14825999999999998</v>
      </c>
      <c r="S89" s="130">
        <f t="shared" si="150"/>
        <v>0.14825999999999998</v>
      </c>
      <c r="T89" s="130">
        <f t="shared" si="151"/>
        <v>0.14825999999999998</v>
      </c>
      <c r="U89" s="130">
        <f t="shared" si="152"/>
        <v>0.14825999999999998</v>
      </c>
      <c r="V89" s="130">
        <f t="shared" si="153"/>
        <v>0.14825999999999998</v>
      </c>
      <c r="W89" s="130">
        <f t="shared" si="154"/>
        <v>0.14825999999999998</v>
      </c>
      <c r="X89" s="130">
        <f t="shared" si="155"/>
        <v>0.14825999999999998</v>
      </c>
      <c r="Y89" s="130">
        <f t="shared" si="156"/>
        <v>0.14825999999999998</v>
      </c>
      <c r="Z89" s="130">
        <f t="shared" si="157"/>
        <v>0.14825999999999998</v>
      </c>
      <c r="AA89" s="100">
        <f t="shared" si="158"/>
        <v>1.77912</v>
      </c>
      <c r="AB89" s="100">
        <f t="shared" si="166"/>
        <v>0.14825999999999998</v>
      </c>
      <c r="AC89" s="100">
        <f t="shared" si="166"/>
        <v>0.14825999999999998</v>
      </c>
      <c r="AD89" s="100">
        <f t="shared" si="166"/>
        <v>0.14825999999999998</v>
      </c>
      <c r="AE89" s="100">
        <f t="shared" si="166"/>
        <v>0.14825999999999998</v>
      </c>
      <c r="AF89" s="100">
        <f t="shared" si="166"/>
        <v>0.14825999999999998</v>
      </c>
      <c r="AG89" s="100">
        <f t="shared" si="166"/>
        <v>0.14825999999999998</v>
      </c>
      <c r="AH89" s="100">
        <f t="shared" si="166"/>
        <v>0.14825999999999998</v>
      </c>
      <c r="AI89" s="100">
        <f t="shared" si="166"/>
        <v>0.14825999999999998</v>
      </c>
      <c r="AJ89" s="100">
        <f t="shared" si="166"/>
        <v>0.14825999999999998</v>
      </c>
      <c r="AK89" s="100">
        <f t="shared" si="166"/>
        <v>0.14825999999999998</v>
      </c>
      <c r="AL89" s="100">
        <f t="shared" si="166"/>
        <v>0.14825999999999998</v>
      </c>
      <c r="AM89" s="100">
        <f t="shared" si="166"/>
        <v>0.14825999999999998</v>
      </c>
      <c r="AN89" s="100">
        <f t="shared" si="135"/>
        <v>1.77912</v>
      </c>
      <c r="AO89" s="100">
        <f t="shared" si="167"/>
        <v>0.14825999999999998</v>
      </c>
      <c r="AP89" s="100">
        <f t="shared" si="167"/>
        <v>0.14825999999999998</v>
      </c>
      <c r="AQ89" s="100">
        <f t="shared" si="167"/>
        <v>0.14825999999999998</v>
      </c>
      <c r="AR89" s="100">
        <f t="shared" si="167"/>
        <v>0.14825999999999998</v>
      </c>
      <c r="AS89" s="100">
        <f t="shared" si="167"/>
        <v>0.14825999999999998</v>
      </c>
      <c r="AT89" s="100">
        <f t="shared" si="167"/>
        <v>0.14825999999999998</v>
      </c>
      <c r="AU89" s="100">
        <f t="shared" si="167"/>
        <v>0.14825999999999998</v>
      </c>
      <c r="AV89" s="100">
        <f t="shared" si="167"/>
        <v>0.14825999999999998</v>
      </c>
      <c r="AW89" s="100">
        <f t="shared" si="167"/>
        <v>0.14825999999999998</v>
      </c>
      <c r="AX89" s="100">
        <f t="shared" si="167"/>
        <v>0.14825999999999998</v>
      </c>
      <c r="AY89" s="100">
        <f t="shared" si="167"/>
        <v>0.14825999999999998</v>
      </c>
      <c r="AZ89" s="100">
        <f t="shared" si="167"/>
        <v>0.14825999999999998</v>
      </c>
      <c r="BA89" s="116">
        <f t="shared" si="163"/>
        <v>1.77912</v>
      </c>
      <c r="BB89" s="100" t="s">
        <v>176</v>
      </c>
      <c r="BC89" s="100" t="s">
        <v>176</v>
      </c>
      <c r="BD89" s="100" t="s">
        <v>176</v>
      </c>
      <c r="BE89" s="100" t="s">
        <v>176</v>
      </c>
      <c r="BF89" s="100" t="s">
        <v>176</v>
      </c>
      <c r="BG89" s="100" t="s">
        <v>176</v>
      </c>
      <c r="BH89" s="100" t="s">
        <v>176</v>
      </c>
      <c r="BI89" s="100" t="s">
        <v>176</v>
      </c>
      <c r="BJ89" s="100" t="s">
        <v>176</v>
      </c>
      <c r="BK89" s="100" t="s">
        <v>176</v>
      </c>
      <c r="BL89" s="100" t="s">
        <v>176</v>
      </c>
      <c r="BM89" s="100" t="s">
        <v>176</v>
      </c>
      <c r="BN89" s="116">
        <f t="shared" si="161"/>
        <v>0</v>
      </c>
      <c r="BO89" s="100" t="s">
        <v>176</v>
      </c>
      <c r="BP89" s="100" t="s">
        <v>176</v>
      </c>
      <c r="BQ89" s="83">
        <f t="shared" si="137"/>
        <v>8.3333333333333332E-3</v>
      </c>
      <c r="BR89" s="100">
        <f t="shared" si="162"/>
        <v>17.791199999999996</v>
      </c>
      <c r="BS89" s="212"/>
    </row>
    <row r="90" spans="1:71" ht="12.75" customHeight="1" outlineLevel="1" x14ac:dyDescent="0.2">
      <c r="A90" s="9">
        <v>69</v>
      </c>
      <c r="B90" s="10" t="s">
        <v>20</v>
      </c>
      <c r="C90" s="11">
        <v>3739</v>
      </c>
      <c r="D90" s="12">
        <v>35557</v>
      </c>
      <c r="E90" s="129">
        <v>28.24</v>
      </c>
      <c r="F90" s="102">
        <v>19.767999999999997</v>
      </c>
      <c r="G90" s="208">
        <f t="shared" si="138"/>
        <v>17.791199999999996</v>
      </c>
      <c r="H90" s="71">
        <f t="shared" si="139"/>
        <v>1.7791199999999998</v>
      </c>
      <c r="I90" s="71">
        <f t="shared" si="140"/>
        <v>1.7791199999999998</v>
      </c>
      <c r="J90" s="71">
        <f t="shared" si="141"/>
        <v>1.7791199999999998</v>
      </c>
      <c r="K90" s="71">
        <f t="shared" si="142"/>
        <v>1.7791199999999998</v>
      </c>
      <c r="L90" s="71">
        <f t="shared" si="143"/>
        <v>1.7791199999999998</v>
      </c>
      <c r="M90" s="71">
        <f t="shared" si="144"/>
        <v>1.7791199999999998</v>
      </c>
      <c r="N90" s="71">
        <f t="shared" si="145"/>
        <v>1.7791199999999998</v>
      </c>
      <c r="O90" s="130">
        <f t="shared" si="146"/>
        <v>0.14825999999999998</v>
      </c>
      <c r="P90" s="130">
        <f t="shared" si="147"/>
        <v>0.14825999999999998</v>
      </c>
      <c r="Q90" s="130">
        <f t="shared" si="148"/>
        <v>0.14825999999999998</v>
      </c>
      <c r="R90" s="130">
        <f t="shared" si="149"/>
        <v>0.14825999999999998</v>
      </c>
      <c r="S90" s="130">
        <f t="shared" si="150"/>
        <v>0.14825999999999998</v>
      </c>
      <c r="T90" s="130">
        <f t="shared" si="151"/>
        <v>0.14825999999999998</v>
      </c>
      <c r="U90" s="130">
        <f t="shared" si="152"/>
        <v>0.14825999999999998</v>
      </c>
      <c r="V90" s="130">
        <f t="shared" si="153"/>
        <v>0.14825999999999998</v>
      </c>
      <c r="W90" s="130">
        <f t="shared" si="154"/>
        <v>0.14825999999999998</v>
      </c>
      <c r="X90" s="130">
        <f t="shared" si="155"/>
        <v>0.14825999999999998</v>
      </c>
      <c r="Y90" s="130">
        <f t="shared" si="156"/>
        <v>0.14825999999999998</v>
      </c>
      <c r="Z90" s="130">
        <f t="shared" si="157"/>
        <v>0.14825999999999998</v>
      </c>
      <c r="AA90" s="100">
        <f t="shared" si="158"/>
        <v>1.77912</v>
      </c>
      <c r="AB90" s="100">
        <f t="shared" si="166"/>
        <v>0.14825999999999998</v>
      </c>
      <c r="AC90" s="100">
        <f t="shared" si="166"/>
        <v>0.14825999999999998</v>
      </c>
      <c r="AD90" s="100">
        <f t="shared" si="166"/>
        <v>0.14825999999999998</v>
      </c>
      <c r="AE90" s="100">
        <f t="shared" si="166"/>
        <v>0.14825999999999998</v>
      </c>
      <c r="AF90" s="100">
        <f t="shared" si="166"/>
        <v>0.14825999999999998</v>
      </c>
      <c r="AG90" s="100">
        <f t="shared" si="166"/>
        <v>0.14825999999999998</v>
      </c>
      <c r="AH90" s="100">
        <f t="shared" si="166"/>
        <v>0.14825999999999998</v>
      </c>
      <c r="AI90" s="100">
        <f t="shared" si="166"/>
        <v>0.14825999999999998</v>
      </c>
      <c r="AJ90" s="100">
        <f t="shared" si="166"/>
        <v>0.14825999999999998</v>
      </c>
      <c r="AK90" s="100">
        <f t="shared" si="166"/>
        <v>0.14825999999999998</v>
      </c>
      <c r="AL90" s="100">
        <f t="shared" si="166"/>
        <v>0.14825999999999998</v>
      </c>
      <c r="AM90" s="100">
        <f t="shared" si="166"/>
        <v>0.14825999999999998</v>
      </c>
      <c r="AN90" s="100">
        <f t="shared" si="135"/>
        <v>1.77912</v>
      </c>
      <c r="AO90" s="100">
        <f t="shared" si="167"/>
        <v>0.14825999999999998</v>
      </c>
      <c r="AP90" s="100">
        <f t="shared" si="167"/>
        <v>0.14825999999999998</v>
      </c>
      <c r="AQ90" s="100">
        <f t="shared" si="167"/>
        <v>0.14825999999999998</v>
      </c>
      <c r="AR90" s="100">
        <f t="shared" si="167"/>
        <v>0.14825999999999998</v>
      </c>
      <c r="AS90" s="100">
        <f t="shared" si="167"/>
        <v>0.14825999999999998</v>
      </c>
      <c r="AT90" s="100">
        <f t="shared" si="167"/>
        <v>0.14825999999999998</v>
      </c>
      <c r="AU90" s="100">
        <f t="shared" si="167"/>
        <v>0.14825999999999998</v>
      </c>
      <c r="AV90" s="100">
        <f t="shared" si="167"/>
        <v>0.14825999999999998</v>
      </c>
      <c r="AW90" s="100">
        <f t="shared" si="167"/>
        <v>0.14825999999999998</v>
      </c>
      <c r="AX90" s="100">
        <f t="shared" si="167"/>
        <v>0.14825999999999998</v>
      </c>
      <c r="AY90" s="100">
        <f t="shared" si="167"/>
        <v>0.14825999999999998</v>
      </c>
      <c r="AZ90" s="100">
        <f t="shared" si="167"/>
        <v>0.14825999999999998</v>
      </c>
      <c r="BA90" s="116">
        <f t="shared" si="163"/>
        <v>1.77912</v>
      </c>
      <c r="BB90" s="100" t="s">
        <v>176</v>
      </c>
      <c r="BC90" s="100" t="s">
        <v>176</v>
      </c>
      <c r="BD90" s="100" t="s">
        <v>176</v>
      </c>
      <c r="BE90" s="100" t="s">
        <v>176</v>
      </c>
      <c r="BF90" s="100" t="s">
        <v>176</v>
      </c>
      <c r="BG90" s="100" t="s">
        <v>176</v>
      </c>
      <c r="BH90" s="100" t="s">
        <v>176</v>
      </c>
      <c r="BI90" s="100" t="s">
        <v>176</v>
      </c>
      <c r="BJ90" s="100" t="s">
        <v>176</v>
      </c>
      <c r="BK90" s="100" t="s">
        <v>176</v>
      </c>
      <c r="BL90" s="100" t="s">
        <v>176</v>
      </c>
      <c r="BM90" s="100" t="s">
        <v>176</v>
      </c>
      <c r="BN90" s="116">
        <f t="shared" si="161"/>
        <v>0</v>
      </c>
      <c r="BO90" s="100" t="s">
        <v>176</v>
      </c>
      <c r="BP90" s="100" t="s">
        <v>176</v>
      </c>
      <c r="BQ90" s="83">
        <f t="shared" si="137"/>
        <v>8.3333333333333332E-3</v>
      </c>
      <c r="BR90" s="100">
        <f t="shared" si="162"/>
        <v>17.791199999999996</v>
      </c>
      <c r="BS90" s="212"/>
    </row>
    <row r="91" spans="1:71" ht="12.75" customHeight="1" outlineLevel="1" x14ac:dyDescent="0.2">
      <c r="A91" s="9">
        <v>70</v>
      </c>
      <c r="B91" s="10" t="s">
        <v>20</v>
      </c>
      <c r="C91" s="11">
        <v>3739</v>
      </c>
      <c r="D91" s="12">
        <v>35557</v>
      </c>
      <c r="E91" s="129">
        <v>28.24</v>
      </c>
      <c r="F91" s="102">
        <v>19.767999999999997</v>
      </c>
      <c r="G91" s="208">
        <f t="shared" si="138"/>
        <v>17.791199999999996</v>
      </c>
      <c r="H91" s="71">
        <f t="shared" si="139"/>
        <v>1.7791199999999998</v>
      </c>
      <c r="I91" s="71">
        <f t="shared" si="140"/>
        <v>1.7791199999999998</v>
      </c>
      <c r="J91" s="71">
        <f t="shared" si="141"/>
        <v>1.7791199999999998</v>
      </c>
      <c r="K91" s="71">
        <f t="shared" si="142"/>
        <v>1.7791199999999998</v>
      </c>
      <c r="L91" s="71">
        <f t="shared" si="143"/>
        <v>1.7791199999999998</v>
      </c>
      <c r="M91" s="71">
        <f t="shared" si="144"/>
        <v>1.7791199999999998</v>
      </c>
      <c r="N91" s="71">
        <f t="shared" si="145"/>
        <v>1.7791199999999998</v>
      </c>
      <c r="O91" s="130">
        <f t="shared" si="146"/>
        <v>0.14825999999999998</v>
      </c>
      <c r="P91" s="130">
        <f t="shared" si="147"/>
        <v>0.14825999999999998</v>
      </c>
      <c r="Q91" s="130">
        <f t="shared" si="148"/>
        <v>0.14825999999999998</v>
      </c>
      <c r="R91" s="130">
        <f t="shared" si="149"/>
        <v>0.14825999999999998</v>
      </c>
      <c r="S91" s="130">
        <f t="shared" si="150"/>
        <v>0.14825999999999998</v>
      </c>
      <c r="T91" s="130">
        <f t="shared" si="151"/>
        <v>0.14825999999999998</v>
      </c>
      <c r="U91" s="130">
        <f t="shared" si="152"/>
        <v>0.14825999999999998</v>
      </c>
      <c r="V91" s="130">
        <f t="shared" si="153"/>
        <v>0.14825999999999998</v>
      </c>
      <c r="W91" s="130">
        <f t="shared" si="154"/>
        <v>0.14825999999999998</v>
      </c>
      <c r="X91" s="130">
        <f t="shared" si="155"/>
        <v>0.14825999999999998</v>
      </c>
      <c r="Y91" s="130">
        <f t="shared" si="156"/>
        <v>0.14825999999999998</v>
      </c>
      <c r="Z91" s="130">
        <f t="shared" si="157"/>
        <v>0.14825999999999998</v>
      </c>
      <c r="AA91" s="100">
        <f t="shared" si="158"/>
        <v>1.77912</v>
      </c>
      <c r="AB91" s="100">
        <f t="shared" si="166"/>
        <v>0.14825999999999998</v>
      </c>
      <c r="AC91" s="100">
        <f t="shared" si="166"/>
        <v>0.14825999999999998</v>
      </c>
      <c r="AD91" s="100">
        <f t="shared" si="166"/>
        <v>0.14825999999999998</v>
      </c>
      <c r="AE91" s="100">
        <f t="shared" si="166"/>
        <v>0.14825999999999998</v>
      </c>
      <c r="AF91" s="100">
        <f t="shared" si="166"/>
        <v>0.14825999999999998</v>
      </c>
      <c r="AG91" s="100">
        <f t="shared" si="166"/>
        <v>0.14825999999999998</v>
      </c>
      <c r="AH91" s="100">
        <f t="shared" si="166"/>
        <v>0.14825999999999998</v>
      </c>
      <c r="AI91" s="100">
        <f t="shared" si="166"/>
        <v>0.14825999999999998</v>
      </c>
      <c r="AJ91" s="100">
        <f t="shared" si="166"/>
        <v>0.14825999999999998</v>
      </c>
      <c r="AK91" s="100">
        <f t="shared" si="166"/>
        <v>0.14825999999999998</v>
      </c>
      <c r="AL91" s="100">
        <f t="shared" si="166"/>
        <v>0.14825999999999998</v>
      </c>
      <c r="AM91" s="100">
        <f t="shared" si="166"/>
        <v>0.14825999999999998</v>
      </c>
      <c r="AN91" s="100">
        <f t="shared" si="135"/>
        <v>1.77912</v>
      </c>
      <c r="AO91" s="100">
        <f t="shared" si="167"/>
        <v>0.14825999999999998</v>
      </c>
      <c r="AP91" s="100">
        <f t="shared" si="167"/>
        <v>0.14825999999999998</v>
      </c>
      <c r="AQ91" s="100">
        <f t="shared" si="167"/>
        <v>0.14825999999999998</v>
      </c>
      <c r="AR91" s="100">
        <f t="shared" si="167"/>
        <v>0.14825999999999998</v>
      </c>
      <c r="AS91" s="100">
        <f t="shared" si="167"/>
        <v>0.14825999999999998</v>
      </c>
      <c r="AT91" s="100">
        <f t="shared" si="167"/>
        <v>0.14825999999999998</v>
      </c>
      <c r="AU91" s="100">
        <f t="shared" si="167"/>
        <v>0.14825999999999998</v>
      </c>
      <c r="AV91" s="100">
        <f t="shared" si="167"/>
        <v>0.14825999999999998</v>
      </c>
      <c r="AW91" s="100">
        <f t="shared" si="167"/>
        <v>0.14825999999999998</v>
      </c>
      <c r="AX91" s="100">
        <f t="shared" si="167"/>
        <v>0.14825999999999998</v>
      </c>
      <c r="AY91" s="100">
        <f t="shared" si="167"/>
        <v>0.14825999999999998</v>
      </c>
      <c r="AZ91" s="100">
        <f t="shared" si="167"/>
        <v>0.14825999999999998</v>
      </c>
      <c r="BA91" s="116">
        <f t="shared" si="163"/>
        <v>1.77912</v>
      </c>
      <c r="BB91" s="100" t="s">
        <v>176</v>
      </c>
      <c r="BC91" s="100" t="s">
        <v>176</v>
      </c>
      <c r="BD91" s="100" t="s">
        <v>176</v>
      </c>
      <c r="BE91" s="100" t="s">
        <v>176</v>
      </c>
      <c r="BF91" s="100" t="s">
        <v>176</v>
      </c>
      <c r="BG91" s="100" t="s">
        <v>176</v>
      </c>
      <c r="BH91" s="100" t="s">
        <v>176</v>
      </c>
      <c r="BI91" s="100" t="s">
        <v>176</v>
      </c>
      <c r="BJ91" s="100" t="s">
        <v>176</v>
      </c>
      <c r="BK91" s="100" t="s">
        <v>176</v>
      </c>
      <c r="BL91" s="100" t="s">
        <v>176</v>
      </c>
      <c r="BM91" s="100" t="s">
        <v>176</v>
      </c>
      <c r="BN91" s="116">
        <f t="shared" si="161"/>
        <v>0</v>
      </c>
      <c r="BO91" s="100" t="s">
        <v>176</v>
      </c>
      <c r="BP91" s="100" t="s">
        <v>176</v>
      </c>
      <c r="BQ91" s="83">
        <f t="shared" si="137"/>
        <v>8.3333333333333332E-3</v>
      </c>
      <c r="BR91" s="100">
        <f t="shared" si="162"/>
        <v>17.791199999999996</v>
      </c>
      <c r="BS91" s="212"/>
    </row>
    <row r="92" spans="1:71" ht="12.75" customHeight="1" outlineLevel="1" x14ac:dyDescent="0.2">
      <c r="A92" s="9">
        <v>85</v>
      </c>
      <c r="B92" s="10" t="s">
        <v>33</v>
      </c>
      <c r="C92" s="11">
        <v>2999</v>
      </c>
      <c r="D92" s="12">
        <v>35709</v>
      </c>
      <c r="E92" s="129">
        <v>9.9</v>
      </c>
      <c r="F92" s="102">
        <v>5.94</v>
      </c>
      <c r="G92" s="208">
        <f t="shared" si="138"/>
        <v>5.3460000000000001</v>
      </c>
      <c r="H92" s="71">
        <f t="shared" si="139"/>
        <v>0.53460000000000008</v>
      </c>
      <c r="I92" s="71">
        <f t="shared" si="140"/>
        <v>0.53460000000000008</v>
      </c>
      <c r="J92" s="71">
        <f t="shared" si="141"/>
        <v>0.53460000000000008</v>
      </c>
      <c r="K92" s="71">
        <f t="shared" si="142"/>
        <v>0.53460000000000008</v>
      </c>
      <c r="L92" s="71">
        <f t="shared" si="143"/>
        <v>0.53460000000000008</v>
      </c>
      <c r="M92" s="71">
        <f t="shared" si="144"/>
        <v>0.53460000000000008</v>
      </c>
      <c r="N92" s="71">
        <f t="shared" si="145"/>
        <v>0.53460000000000008</v>
      </c>
      <c r="O92" s="130">
        <f t="shared" si="146"/>
        <v>4.4549999999999999E-2</v>
      </c>
      <c r="P92" s="130">
        <f t="shared" si="147"/>
        <v>4.4549999999999999E-2</v>
      </c>
      <c r="Q92" s="130">
        <f t="shared" si="148"/>
        <v>4.4549999999999999E-2</v>
      </c>
      <c r="R92" s="130">
        <f t="shared" si="149"/>
        <v>4.4549999999999999E-2</v>
      </c>
      <c r="S92" s="130">
        <f t="shared" si="150"/>
        <v>4.4549999999999999E-2</v>
      </c>
      <c r="T92" s="130">
        <f t="shared" si="151"/>
        <v>4.4549999999999999E-2</v>
      </c>
      <c r="U92" s="130">
        <f t="shared" si="152"/>
        <v>4.4549999999999999E-2</v>
      </c>
      <c r="V92" s="130">
        <f t="shared" si="153"/>
        <v>4.4549999999999999E-2</v>
      </c>
      <c r="W92" s="130">
        <f t="shared" si="154"/>
        <v>4.4549999999999999E-2</v>
      </c>
      <c r="X92" s="130">
        <f t="shared" si="155"/>
        <v>4.4549999999999999E-2</v>
      </c>
      <c r="Y92" s="130">
        <f t="shared" si="156"/>
        <v>4.4549999999999999E-2</v>
      </c>
      <c r="Z92" s="130">
        <f t="shared" si="157"/>
        <v>4.4549999999999999E-2</v>
      </c>
      <c r="AA92" s="100">
        <f t="shared" si="158"/>
        <v>0.53459999999999985</v>
      </c>
      <c r="AB92" s="100">
        <f t="shared" si="166"/>
        <v>4.4549999999999999E-2</v>
      </c>
      <c r="AC92" s="100">
        <f t="shared" si="166"/>
        <v>4.4549999999999999E-2</v>
      </c>
      <c r="AD92" s="100">
        <f t="shared" si="166"/>
        <v>4.4549999999999999E-2</v>
      </c>
      <c r="AE92" s="100">
        <f t="shared" si="166"/>
        <v>4.4549999999999999E-2</v>
      </c>
      <c r="AF92" s="100">
        <f t="shared" si="166"/>
        <v>4.4549999999999999E-2</v>
      </c>
      <c r="AG92" s="100">
        <f t="shared" si="166"/>
        <v>4.4549999999999999E-2</v>
      </c>
      <c r="AH92" s="100">
        <f t="shared" si="166"/>
        <v>4.4549999999999999E-2</v>
      </c>
      <c r="AI92" s="100">
        <f t="shared" si="166"/>
        <v>4.4549999999999999E-2</v>
      </c>
      <c r="AJ92" s="100">
        <f t="shared" si="166"/>
        <v>4.4549999999999999E-2</v>
      </c>
      <c r="AK92" s="100">
        <f t="shared" si="166"/>
        <v>4.4549999999999999E-2</v>
      </c>
      <c r="AL92" s="100">
        <f t="shared" si="166"/>
        <v>4.4549999999999999E-2</v>
      </c>
      <c r="AM92" s="100">
        <f t="shared" si="166"/>
        <v>4.4549999999999999E-2</v>
      </c>
      <c r="AN92" s="100">
        <f t="shared" si="135"/>
        <v>0.53459999999999985</v>
      </c>
      <c r="AO92" s="100">
        <f t="shared" si="167"/>
        <v>4.4549999999999999E-2</v>
      </c>
      <c r="AP92" s="100">
        <f t="shared" si="167"/>
        <v>4.4549999999999999E-2</v>
      </c>
      <c r="AQ92" s="100">
        <f t="shared" si="167"/>
        <v>4.4549999999999999E-2</v>
      </c>
      <c r="AR92" s="100">
        <f t="shared" si="167"/>
        <v>4.4549999999999999E-2</v>
      </c>
      <c r="AS92" s="100">
        <f t="shared" si="167"/>
        <v>4.4549999999999999E-2</v>
      </c>
      <c r="AT92" s="100">
        <f t="shared" si="167"/>
        <v>4.4549999999999999E-2</v>
      </c>
      <c r="AU92" s="100">
        <f t="shared" si="167"/>
        <v>4.4549999999999999E-2</v>
      </c>
      <c r="AV92" s="100">
        <f t="shared" si="167"/>
        <v>4.4549999999999999E-2</v>
      </c>
      <c r="AW92" s="100">
        <f t="shared" si="167"/>
        <v>4.4549999999999999E-2</v>
      </c>
      <c r="AX92" s="100">
        <f t="shared" si="167"/>
        <v>4.4549999999999999E-2</v>
      </c>
      <c r="AY92" s="100">
        <f t="shared" si="167"/>
        <v>4.4549999999999999E-2</v>
      </c>
      <c r="AZ92" s="100">
        <f t="shared" si="167"/>
        <v>4.4549999999999999E-2</v>
      </c>
      <c r="BA92" s="116">
        <f t="shared" si="163"/>
        <v>0.53459999999999985</v>
      </c>
      <c r="BB92" s="100" t="s">
        <v>176</v>
      </c>
      <c r="BC92" s="100" t="s">
        <v>176</v>
      </c>
      <c r="BD92" s="100" t="s">
        <v>176</v>
      </c>
      <c r="BE92" s="100" t="s">
        <v>176</v>
      </c>
      <c r="BF92" s="100" t="s">
        <v>176</v>
      </c>
      <c r="BG92" s="100" t="s">
        <v>176</v>
      </c>
      <c r="BH92" s="100" t="s">
        <v>176</v>
      </c>
      <c r="BI92" s="100" t="s">
        <v>176</v>
      </c>
      <c r="BJ92" s="100" t="s">
        <v>176</v>
      </c>
      <c r="BK92" s="100" t="s">
        <v>176</v>
      </c>
      <c r="BL92" s="100" t="s">
        <v>176</v>
      </c>
      <c r="BM92" s="100" t="s">
        <v>176</v>
      </c>
      <c r="BN92" s="116">
        <f t="shared" si="161"/>
        <v>0</v>
      </c>
      <c r="BO92" s="100" t="s">
        <v>176</v>
      </c>
      <c r="BP92" s="100" t="s">
        <v>176</v>
      </c>
      <c r="BQ92" s="83">
        <f t="shared" si="137"/>
        <v>8.3333333333333332E-3</v>
      </c>
      <c r="BR92" s="100">
        <f t="shared" si="162"/>
        <v>5.346000000000001</v>
      </c>
      <c r="BS92" s="212"/>
    </row>
    <row r="93" spans="1:71" ht="12.75" customHeight="1" outlineLevel="1" x14ac:dyDescent="0.2">
      <c r="A93" s="9">
        <v>91</v>
      </c>
      <c r="B93" s="10" t="s">
        <v>38</v>
      </c>
      <c r="C93" s="11">
        <v>162</v>
      </c>
      <c r="D93" s="12">
        <v>35914</v>
      </c>
      <c r="E93" s="129">
        <v>250</v>
      </c>
      <c r="F93" s="102">
        <v>150</v>
      </c>
      <c r="G93" s="208">
        <f t="shared" si="138"/>
        <v>135</v>
      </c>
      <c r="H93" s="71">
        <f t="shared" si="139"/>
        <v>13.5</v>
      </c>
      <c r="I93" s="71">
        <f t="shared" si="140"/>
        <v>13.5</v>
      </c>
      <c r="J93" s="71">
        <f t="shared" si="141"/>
        <v>13.5</v>
      </c>
      <c r="K93" s="71">
        <f t="shared" si="142"/>
        <v>13.5</v>
      </c>
      <c r="L93" s="71">
        <f t="shared" si="143"/>
        <v>13.5</v>
      </c>
      <c r="M93" s="71">
        <f t="shared" si="144"/>
        <v>13.5</v>
      </c>
      <c r="N93" s="71">
        <f t="shared" si="145"/>
        <v>13.5</v>
      </c>
      <c r="O93" s="130">
        <f t="shared" si="146"/>
        <v>1.125</v>
      </c>
      <c r="P93" s="130">
        <f t="shared" si="147"/>
        <v>1.125</v>
      </c>
      <c r="Q93" s="130">
        <f t="shared" si="148"/>
        <v>1.125</v>
      </c>
      <c r="R93" s="130">
        <f t="shared" si="149"/>
        <v>1.125</v>
      </c>
      <c r="S93" s="130">
        <f t="shared" si="150"/>
        <v>1.125</v>
      </c>
      <c r="T93" s="130">
        <f t="shared" si="151"/>
        <v>1.125</v>
      </c>
      <c r="U93" s="130">
        <f t="shared" si="152"/>
        <v>1.125</v>
      </c>
      <c r="V93" s="130">
        <f t="shared" si="153"/>
        <v>1.125</v>
      </c>
      <c r="W93" s="130">
        <f t="shared" si="154"/>
        <v>1.125</v>
      </c>
      <c r="X93" s="130">
        <f t="shared" si="155"/>
        <v>1.125</v>
      </c>
      <c r="Y93" s="130">
        <f t="shared" si="156"/>
        <v>1.125</v>
      </c>
      <c r="Z93" s="130">
        <f t="shared" si="157"/>
        <v>1.125</v>
      </c>
      <c r="AA93" s="100">
        <f t="shared" si="158"/>
        <v>13.5</v>
      </c>
      <c r="AB93" s="100">
        <f t="shared" si="166"/>
        <v>1.125</v>
      </c>
      <c r="AC93" s="100">
        <f t="shared" si="166"/>
        <v>1.125</v>
      </c>
      <c r="AD93" s="100">
        <f t="shared" si="166"/>
        <v>1.125</v>
      </c>
      <c r="AE93" s="100">
        <f t="shared" si="166"/>
        <v>1.125</v>
      </c>
      <c r="AF93" s="100">
        <f t="shared" si="166"/>
        <v>1.125</v>
      </c>
      <c r="AG93" s="100">
        <f t="shared" si="166"/>
        <v>1.125</v>
      </c>
      <c r="AH93" s="100">
        <f t="shared" si="166"/>
        <v>1.125</v>
      </c>
      <c r="AI93" s="100">
        <f t="shared" si="166"/>
        <v>1.125</v>
      </c>
      <c r="AJ93" s="100">
        <f t="shared" si="166"/>
        <v>1.125</v>
      </c>
      <c r="AK93" s="100">
        <f t="shared" si="166"/>
        <v>1.125</v>
      </c>
      <c r="AL93" s="100">
        <f t="shared" si="166"/>
        <v>1.125</v>
      </c>
      <c r="AM93" s="100">
        <f t="shared" si="166"/>
        <v>1.125</v>
      </c>
      <c r="AN93" s="100">
        <f t="shared" si="135"/>
        <v>13.5</v>
      </c>
      <c r="AO93" s="100">
        <f t="shared" si="167"/>
        <v>1.125</v>
      </c>
      <c r="AP93" s="100">
        <f t="shared" si="167"/>
        <v>1.125</v>
      </c>
      <c r="AQ93" s="100">
        <f t="shared" si="167"/>
        <v>1.125</v>
      </c>
      <c r="AR93" s="100">
        <f t="shared" si="167"/>
        <v>1.125</v>
      </c>
      <c r="AS93" s="100">
        <f t="shared" si="167"/>
        <v>1.125</v>
      </c>
      <c r="AT93" s="100">
        <f t="shared" si="167"/>
        <v>1.125</v>
      </c>
      <c r="AU93" s="100">
        <f t="shared" si="167"/>
        <v>1.125</v>
      </c>
      <c r="AV93" s="100">
        <f t="shared" si="167"/>
        <v>1.125</v>
      </c>
      <c r="AW93" s="100">
        <f t="shared" si="167"/>
        <v>1.125</v>
      </c>
      <c r="AX93" s="100">
        <f t="shared" si="167"/>
        <v>1.125</v>
      </c>
      <c r="AY93" s="100">
        <f t="shared" si="167"/>
        <v>1.125</v>
      </c>
      <c r="AZ93" s="100">
        <f t="shared" si="167"/>
        <v>1.125</v>
      </c>
      <c r="BA93" s="116">
        <f t="shared" si="163"/>
        <v>13.5</v>
      </c>
      <c r="BB93" s="100" t="s">
        <v>176</v>
      </c>
      <c r="BC93" s="100" t="s">
        <v>176</v>
      </c>
      <c r="BD93" s="100" t="s">
        <v>176</v>
      </c>
      <c r="BE93" s="100" t="s">
        <v>176</v>
      </c>
      <c r="BF93" s="100" t="s">
        <v>176</v>
      </c>
      <c r="BG93" s="100" t="s">
        <v>176</v>
      </c>
      <c r="BH93" s="100" t="s">
        <v>176</v>
      </c>
      <c r="BI93" s="100" t="s">
        <v>176</v>
      </c>
      <c r="BJ93" s="100" t="s">
        <v>176</v>
      </c>
      <c r="BK93" s="100" t="s">
        <v>176</v>
      </c>
      <c r="BL93" s="100" t="s">
        <v>176</v>
      </c>
      <c r="BM93" s="100" t="s">
        <v>176</v>
      </c>
      <c r="BN93" s="116">
        <f t="shared" si="161"/>
        <v>0</v>
      </c>
      <c r="BO93" s="100" t="s">
        <v>176</v>
      </c>
      <c r="BP93" s="100" t="s">
        <v>176</v>
      </c>
      <c r="BQ93" s="83">
        <f t="shared" si="137"/>
        <v>8.3333333333333332E-3</v>
      </c>
      <c r="BR93" s="100">
        <f t="shared" si="162"/>
        <v>135</v>
      </c>
      <c r="BS93" s="212"/>
    </row>
    <row r="94" spans="1:71" ht="12.75" customHeight="1" outlineLevel="1" x14ac:dyDescent="0.2">
      <c r="A94" s="9">
        <v>92</v>
      </c>
      <c r="B94" s="10" t="s">
        <v>39</v>
      </c>
      <c r="C94" s="11">
        <v>162</v>
      </c>
      <c r="D94" s="12">
        <v>35914</v>
      </c>
      <c r="E94" s="129">
        <v>250</v>
      </c>
      <c r="F94" s="102">
        <v>150</v>
      </c>
      <c r="G94" s="208">
        <f t="shared" si="138"/>
        <v>135</v>
      </c>
      <c r="H94" s="71">
        <f t="shared" si="139"/>
        <v>13.5</v>
      </c>
      <c r="I94" s="71">
        <f t="shared" si="140"/>
        <v>13.5</v>
      </c>
      <c r="J94" s="71">
        <f t="shared" si="141"/>
        <v>13.5</v>
      </c>
      <c r="K94" s="71">
        <f t="shared" si="142"/>
        <v>13.5</v>
      </c>
      <c r="L94" s="71">
        <f t="shared" si="143"/>
        <v>13.5</v>
      </c>
      <c r="M94" s="71">
        <f t="shared" si="144"/>
        <v>13.5</v>
      </c>
      <c r="N94" s="71">
        <f t="shared" si="145"/>
        <v>13.5</v>
      </c>
      <c r="O94" s="130">
        <f t="shared" si="146"/>
        <v>1.125</v>
      </c>
      <c r="P94" s="130">
        <f t="shared" si="147"/>
        <v>1.125</v>
      </c>
      <c r="Q94" s="130">
        <f t="shared" si="148"/>
        <v>1.125</v>
      </c>
      <c r="R94" s="130">
        <f t="shared" si="149"/>
        <v>1.125</v>
      </c>
      <c r="S94" s="130">
        <f t="shared" si="150"/>
        <v>1.125</v>
      </c>
      <c r="T94" s="130">
        <f t="shared" si="151"/>
        <v>1.125</v>
      </c>
      <c r="U94" s="130">
        <f t="shared" si="152"/>
        <v>1.125</v>
      </c>
      <c r="V94" s="130">
        <f t="shared" si="153"/>
        <v>1.125</v>
      </c>
      <c r="W94" s="130">
        <f t="shared" si="154"/>
        <v>1.125</v>
      </c>
      <c r="X94" s="130">
        <f t="shared" si="155"/>
        <v>1.125</v>
      </c>
      <c r="Y94" s="130">
        <f t="shared" si="156"/>
        <v>1.125</v>
      </c>
      <c r="Z94" s="130">
        <f t="shared" si="157"/>
        <v>1.125</v>
      </c>
      <c r="AA94" s="100">
        <f t="shared" si="158"/>
        <v>13.5</v>
      </c>
      <c r="AB94" s="100">
        <f t="shared" si="166"/>
        <v>1.125</v>
      </c>
      <c r="AC94" s="100">
        <f t="shared" si="166"/>
        <v>1.125</v>
      </c>
      <c r="AD94" s="100">
        <f t="shared" si="166"/>
        <v>1.125</v>
      </c>
      <c r="AE94" s="100">
        <f t="shared" si="166"/>
        <v>1.125</v>
      </c>
      <c r="AF94" s="100">
        <f t="shared" si="166"/>
        <v>1.125</v>
      </c>
      <c r="AG94" s="100">
        <f t="shared" si="166"/>
        <v>1.125</v>
      </c>
      <c r="AH94" s="100">
        <f t="shared" si="166"/>
        <v>1.125</v>
      </c>
      <c r="AI94" s="100">
        <f t="shared" si="166"/>
        <v>1.125</v>
      </c>
      <c r="AJ94" s="100">
        <f t="shared" si="166"/>
        <v>1.125</v>
      </c>
      <c r="AK94" s="100">
        <f t="shared" si="166"/>
        <v>1.125</v>
      </c>
      <c r="AL94" s="100">
        <f t="shared" si="166"/>
        <v>1.125</v>
      </c>
      <c r="AM94" s="100">
        <f t="shared" si="166"/>
        <v>1.125</v>
      </c>
      <c r="AN94" s="100">
        <f t="shared" si="135"/>
        <v>13.5</v>
      </c>
      <c r="AO94" s="100">
        <f t="shared" si="167"/>
        <v>1.125</v>
      </c>
      <c r="AP94" s="100">
        <f t="shared" si="167"/>
        <v>1.125</v>
      </c>
      <c r="AQ94" s="100">
        <f t="shared" si="167"/>
        <v>1.125</v>
      </c>
      <c r="AR94" s="100">
        <f t="shared" si="167"/>
        <v>1.125</v>
      </c>
      <c r="AS94" s="100">
        <f t="shared" si="167"/>
        <v>1.125</v>
      </c>
      <c r="AT94" s="100">
        <f t="shared" si="167"/>
        <v>1.125</v>
      </c>
      <c r="AU94" s="100">
        <f t="shared" si="167"/>
        <v>1.125</v>
      </c>
      <c r="AV94" s="100">
        <f t="shared" si="167"/>
        <v>1.125</v>
      </c>
      <c r="AW94" s="100">
        <f t="shared" si="167"/>
        <v>1.125</v>
      </c>
      <c r="AX94" s="100">
        <f t="shared" si="167"/>
        <v>1.125</v>
      </c>
      <c r="AY94" s="100">
        <f t="shared" si="167"/>
        <v>1.125</v>
      </c>
      <c r="AZ94" s="100">
        <f t="shared" si="167"/>
        <v>1.125</v>
      </c>
      <c r="BA94" s="116">
        <f t="shared" si="163"/>
        <v>13.5</v>
      </c>
      <c r="BB94" s="100" t="s">
        <v>176</v>
      </c>
      <c r="BC94" s="100" t="s">
        <v>176</v>
      </c>
      <c r="BD94" s="100" t="s">
        <v>176</v>
      </c>
      <c r="BE94" s="100" t="s">
        <v>176</v>
      </c>
      <c r="BF94" s="100" t="s">
        <v>176</v>
      </c>
      <c r="BG94" s="100" t="s">
        <v>176</v>
      </c>
      <c r="BH94" s="100" t="s">
        <v>176</v>
      </c>
      <c r="BI94" s="100" t="s">
        <v>176</v>
      </c>
      <c r="BJ94" s="100" t="s">
        <v>176</v>
      </c>
      <c r="BK94" s="100" t="s">
        <v>176</v>
      </c>
      <c r="BL94" s="100" t="s">
        <v>176</v>
      </c>
      <c r="BM94" s="100" t="s">
        <v>176</v>
      </c>
      <c r="BN94" s="116">
        <f t="shared" si="161"/>
        <v>0</v>
      </c>
      <c r="BO94" s="100" t="s">
        <v>176</v>
      </c>
      <c r="BP94" s="100" t="s">
        <v>176</v>
      </c>
      <c r="BQ94" s="83">
        <f t="shared" si="137"/>
        <v>8.3333333333333332E-3</v>
      </c>
      <c r="BR94" s="100">
        <f t="shared" si="162"/>
        <v>135</v>
      </c>
      <c r="BS94" s="212"/>
    </row>
    <row r="95" spans="1:71" ht="12.75" customHeight="1" outlineLevel="1" x14ac:dyDescent="0.2">
      <c r="A95" s="9">
        <v>93</v>
      </c>
      <c r="B95" s="10" t="s">
        <v>40</v>
      </c>
      <c r="C95" s="11">
        <v>162</v>
      </c>
      <c r="D95" s="12">
        <v>35914</v>
      </c>
      <c r="E95" s="129">
        <v>120</v>
      </c>
      <c r="F95" s="102">
        <v>72</v>
      </c>
      <c r="G95" s="208">
        <f t="shared" si="138"/>
        <v>64.8</v>
      </c>
      <c r="H95" s="71">
        <f t="shared" si="139"/>
        <v>6.48</v>
      </c>
      <c r="I95" s="71">
        <f t="shared" si="140"/>
        <v>6.48</v>
      </c>
      <c r="J95" s="71">
        <f t="shared" si="141"/>
        <v>6.48</v>
      </c>
      <c r="K95" s="71">
        <f t="shared" si="142"/>
        <v>6.48</v>
      </c>
      <c r="L95" s="71">
        <f t="shared" si="143"/>
        <v>6.48</v>
      </c>
      <c r="M95" s="71">
        <f t="shared" si="144"/>
        <v>6.48</v>
      </c>
      <c r="N95" s="71">
        <f t="shared" si="145"/>
        <v>6.48</v>
      </c>
      <c r="O95" s="130">
        <f t="shared" si="146"/>
        <v>0.53999999999999992</v>
      </c>
      <c r="P95" s="130">
        <f t="shared" si="147"/>
        <v>0.53999999999999992</v>
      </c>
      <c r="Q95" s="130">
        <f t="shared" si="148"/>
        <v>0.53999999999999992</v>
      </c>
      <c r="R95" s="130">
        <f t="shared" si="149"/>
        <v>0.53999999999999992</v>
      </c>
      <c r="S95" s="130">
        <f t="shared" si="150"/>
        <v>0.53999999999999992</v>
      </c>
      <c r="T95" s="130">
        <f t="shared" si="151"/>
        <v>0.53999999999999992</v>
      </c>
      <c r="U95" s="130">
        <f t="shared" si="152"/>
        <v>0.53999999999999992</v>
      </c>
      <c r="V95" s="130">
        <f t="shared" si="153"/>
        <v>0.53999999999999992</v>
      </c>
      <c r="W95" s="130">
        <f t="shared" si="154"/>
        <v>0.53999999999999992</v>
      </c>
      <c r="X95" s="130">
        <f t="shared" si="155"/>
        <v>0.53999999999999992</v>
      </c>
      <c r="Y95" s="130">
        <f t="shared" si="156"/>
        <v>0.53999999999999992</v>
      </c>
      <c r="Z95" s="130">
        <f t="shared" si="157"/>
        <v>0.53999999999999992</v>
      </c>
      <c r="AA95" s="100">
        <f t="shared" si="158"/>
        <v>6.4799999999999995</v>
      </c>
      <c r="AB95" s="100">
        <f t="shared" si="166"/>
        <v>0.53999999999999992</v>
      </c>
      <c r="AC95" s="100">
        <f t="shared" si="166"/>
        <v>0.53999999999999992</v>
      </c>
      <c r="AD95" s="100">
        <f t="shared" si="166"/>
        <v>0.53999999999999992</v>
      </c>
      <c r="AE95" s="100">
        <f t="shared" si="166"/>
        <v>0.53999999999999992</v>
      </c>
      <c r="AF95" s="100">
        <f t="shared" si="166"/>
        <v>0.53999999999999992</v>
      </c>
      <c r="AG95" s="100">
        <f t="shared" si="166"/>
        <v>0.53999999999999992</v>
      </c>
      <c r="AH95" s="100">
        <f t="shared" si="166"/>
        <v>0.53999999999999992</v>
      </c>
      <c r="AI95" s="100">
        <f t="shared" si="166"/>
        <v>0.53999999999999992</v>
      </c>
      <c r="AJ95" s="100">
        <f t="shared" si="166"/>
        <v>0.53999999999999992</v>
      </c>
      <c r="AK95" s="100">
        <f t="shared" si="166"/>
        <v>0.53999999999999992</v>
      </c>
      <c r="AL95" s="100">
        <f t="shared" si="166"/>
        <v>0.53999999999999992</v>
      </c>
      <c r="AM95" s="100">
        <f t="shared" si="166"/>
        <v>0.53999999999999992</v>
      </c>
      <c r="AN95" s="100">
        <f t="shared" si="135"/>
        <v>6.4799999999999995</v>
      </c>
      <c r="AO95" s="100">
        <f t="shared" si="167"/>
        <v>0.53999999999999992</v>
      </c>
      <c r="AP95" s="100">
        <f t="shared" si="167"/>
        <v>0.53999999999999992</v>
      </c>
      <c r="AQ95" s="100">
        <f t="shared" si="167"/>
        <v>0.53999999999999992</v>
      </c>
      <c r="AR95" s="100">
        <f t="shared" si="167"/>
        <v>0.53999999999999992</v>
      </c>
      <c r="AS95" s="100">
        <f t="shared" si="167"/>
        <v>0.53999999999999992</v>
      </c>
      <c r="AT95" s="100">
        <f t="shared" si="167"/>
        <v>0.53999999999999992</v>
      </c>
      <c r="AU95" s="100">
        <f t="shared" si="167"/>
        <v>0.53999999999999992</v>
      </c>
      <c r="AV95" s="100">
        <f t="shared" si="167"/>
        <v>0.53999999999999992</v>
      </c>
      <c r="AW95" s="100">
        <f t="shared" si="167"/>
        <v>0.53999999999999992</v>
      </c>
      <c r="AX95" s="100">
        <f t="shared" si="167"/>
        <v>0.53999999999999992</v>
      </c>
      <c r="AY95" s="100">
        <f t="shared" si="167"/>
        <v>0.53999999999999992</v>
      </c>
      <c r="AZ95" s="100">
        <f t="shared" si="167"/>
        <v>0.53999999999999992</v>
      </c>
      <c r="BA95" s="116">
        <f t="shared" si="163"/>
        <v>6.4799999999999995</v>
      </c>
      <c r="BB95" s="100" t="s">
        <v>176</v>
      </c>
      <c r="BC95" s="100" t="s">
        <v>176</v>
      </c>
      <c r="BD95" s="100" t="s">
        <v>176</v>
      </c>
      <c r="BE95" s="100" t="s">
        <v>176</v>
      </c>
      <c r="BF95" s="100" t="s">
        <v>176</v>
      </c>
      <c r="BG95" s="100" t="s">
        <v>176</v>
      </c>
      <c r="BH95" s="100" t="s">
        <v>176</v>
      </c>
      <c r="BI95" s="100" t="s">
        <v>176</v>
      </c>
      <c r="BJ95" s="100" t="s">
        <v>176</v>
      </c>
      <c r="BK95" s="100" t="s">
        <v>176</v>
      </c>
      <c r="BL95" s="100" t="s">
        <v>176</v>
      </c>
      <c r="BM95" s="100" t="s">
        <v>176</v>
      </c>
      <c r="BN95" s="116">
        <f t="shared" si="161"/>
        <v>0</v>
      </c>
      <c r="BO95" s="100" t="s">
        <v>176</v>
      </c>
      <c r="BP95" s="100" t="s">
        <v>176</v>
      </c>
      <c r="BQ95" s="83">
        <f t="shared" si="137"/>
        <v>8.3333333333333332E-3</v>
      </c>
      <c r="BR95" s="100">
        <f t="shared" si="162"/>
        <v>64.800000000000011</v>
      </c>
      <c r="BS95" s="212"/>
    </row>
    <row r="96" spans="1:71" ht="12.75" customHeight="1" outlineLevel="1" x14ac:dyDescent="0.2">
      <c r="A96" s="9">
        <v>94</v>
      </c>
      <c r="B96" s="10" t="s">
        <v>41</v>
      </c>
      <c r="C96" s="11">
        <v>1573</v>
      </c>
      <c r="D96" s="12">
        <v>35919</v>
      </c>
      <c r="E96" s="129">
        <v>40</v>
      </c>
      <c r="F96" s="102">
        <v>24</v>
      </c>
      <c r="G96" s="208">
        <f t="shared" si="138"/>
        <v>21.6</v>
      </c>
      <c r="H96" s="71">
        <f t="shared" si="139"/>
        <v>2.16</v>
      </c>
      <c r="I96" s="71">
        <f t="shared" si="140"/>
        <v>2.16</v>
      </c>
      <c r="J96" s="71">
        <f t="shared" si="141"/>
        <v>2.16</v>
      </c>
      <c r="K96" s="71">
        <f t="shared" si="142"/>
        <v>2.16</v>
      </c>
      <c r="L96" s="71">
        <f t="shared" si="143"/>
        <v>2.16</v>
      </c>
      <c r="M96" s="71">
        <f t="shared" si="144"/>
        <v>2.16</v>
      </c>
      <c r="N96" s="71">
        <f t="shared" si="145"/>
        <v>2.16</v>
      </c>
      <c r="O96" s="130">
        <f t="shared" si="146"/>
        <v>0.18000000000000002</v>
      </c>
      <c r="P96" s="130">
        <f t="shared" si="147"/>
        <v>0.18000000000000002</v>
      </c>
      <c r="Q96" s="130">
        <f t="shared" si="148"/>
        <v>0.18000000000000002</v>
      </c>
      <c r="R96" s="130">
        <f t="shared" si="149"/>
        <v>0.18000000000000002</v>
      </c>
      <c r="S96" s="130">
        <f t="shared" si="150"/>
        <v>0.18000000000000002</v>
      </c>
      <c r="T96" s="130">
        <f t="shared" si="151"/>
        <v>0.18000000000000002</v>
      </c>
      <c r="U96" s="130">
        <f t="shared" si="152"/>
        <v>0.18000000000000002</v>
      </c>
      <c r="V96" s="130">
        <f t="shared" si="153"/>
        <v>0.18000000000000002</v>
      </c>
      <c r="W96" s="130">
        <f t="shared" si="154"/>
        <v>0.18000000000000002</v>
      </c>
      <c r="X96" s="130">
        <f t="shared" si="155"/>
        <v>0.18000000000000002</v>
      </c>
      <c r="Y96" s="130">
        <f t="shared" si="156"/>
        <v>0.18000000000000002</v>
      </c>
      <c r="Z96" s="130">
        <f t="shared" si="157"/>
        <v>0.18000000000000002</v>
      </c>
      <c r="AA96" s="100">
        <f t="shared" si="158"/>
        <v>2.1599999999999997</v>
      </c>
      <c r="AB96" s="100">
        <f t="shared" ref="AB96:AM105" si="168">$G96*$BQ96</f>
        <v>0.18000000000000002</v>
      </c>
      <c r="AC96" s="100">
        <f t="shared" si="168"/>
        <v>0.18000000000000002</v>
      </c>
      <c r="AD96" s="100">
        <f t="shared" si="168"/>
        <v>0.18000000000000002</v>
      </c>
      <c r="AE96" s="100">
        <f t="shared" si="168"/>
        <v>0.18000000000000002</v>
      </c>
      <c r="AF96" s="100">
        <f t="shared" si="168"/>
        <v>0.18000000000000002</v>
      </c>
      <c r="AG96" s="100">
        <f t="shared" si="168"/>
        <v>0.18000000000000002</v>
      </c>
      <c r="AH96" s="100">
        <f t="shared" si="168"/>
        <v>0.18000000000000002</v>
      </c>
      <c r="AI96" s="100">
        <f t="shared" si="168"/>
        <v>0.18000000000000002</v>
      </c>
      <c r="AJ96" s="100">
        <f t="shared" si="168"/>
        <v>0.18000000000000002</v>
      </c>
      <c r="AK96" s="100">
        <f t="shared" si="168"/>
        <v>0.18000000000000002</v>
      </c>
      <c r="AL96" s="100">
        <f t="shared" si="168"/>
        <v>0.18000000000000002</v>
      </c>
      <c r="AM96" s="100">
        <f t="shared" si="168"/>
        <v>0.18000000000000002</v>
      </c>
      <c r="AN96" s="100">
        <f t="shared" si="135"/>
        <v>2.1599999999999997</v>
      </c>
      <c r="AO96" s="100">
        <f t="shared" ref="AO96:AZ105" si="169">$G96*$BQ96</f>
        <v>0.18000000000000002</v>
      </c>
      <c r="AP96" s="100">
        <f t="shared" si="169"/>
        <v>0.18000000000000002</v>
      </c>
      <c r="AQ96" s="100">
        <f t="shared" si="169"/>
        <v>0.18000000000000002</v>
      </c>
      <c r="AR96" s="100">
        <f t="shared" si="169"/>
        <v>0.18000000000000002</v>
      </c>
      <c r="AS96" s="100">
        <f t="shared" si="169"/>
        <v>0.18000000000000002</v>
      </c>
      <c r="AT96" s="100">
        <f t="shared" si="169"/>
        <v>0.18000000000000002</v>
      </c>
      <c r="AU96" s="100">
        <f t="shared" si="169"/>
        <v>0.18000000000000002</v>
      </c>
      <c r="AV96" s="100">
        <f t="shared" si="169"/>
        <v>0.18000000000000002</v>
      </c>
      <c r="AW96" s="100">
        <f t="shared" si="169"/>
        <v>0.18000000000000002</v>
      </c>
      <c r="AX96" s="100">
        <f t="shared" si="169"/>
        <v>0.18000000000000002</v>
      </c>
      <c r="AY96" s="100">
        <f t="shared" si="169"/>
        <v>0.18000000000000002</v>
      </c>
      <c r="AZ96" s="100">
        <f t="shared" si="169"/>
        <v>0.18000000000000002</v>
      </c>
      <c r="BA96" s="116">
        <f t="shared" si="163"/>
        <v>2.1599999999999997</v>
      </c>
      <c r="BB96" s="100" t="s">
        <v>176</v>
      </c>
      <c r="BC96" s="100" t="s">
        <v>176</v>
      </c>
      <c r="BD96" s="100" t="s">
        <v>176</v>
      </c>
      <c r="BE96" s="100" t="s">
        <v>176</v>
      </c>
      <c r="BF96" s="100" t="s">
        <v>176</v>
      </c>
      <c r="BG96" s="100" t="s">
        <v>176</v>
      </c>
      <c r="BH96" s="100" t="s">
        <v>176</v>
      </c>
      <c r="BI96" s="100" t="s">
        <v>176</v>
      </c>
      <c r="BJ96" s="100" t="s">
        <v>176</v>
      </c>
      <c r="BK96" s="100" t="s">
        <v>176</v>
      </c>
      <c r="BL96" s="100" t="s">
        <v>176</v>
      </c>
      <c r="BM96" s="100" t="s">
        <v>176</v>
      </c>
      <c r="BN96" s="116">
        <f t="shared" si="161"/>
        <v>0</v>
      </c>
      <c r="BO96" s="100" t="s">
        <v>176</v>
      </c>
      <c r="BP96" s="100" t="s">
        <v>176</v>
      </c>
      <c r="BQ96" s="83">
        <f t="shared" si="137"/>
        <v>8.3333333333333332E-3</v>
      </c>
      <c r="BR96" s="100">
        <f t="shared" si="162"/>
        <v>21.6</v>
      </c>
      <c r="BS96" s="212"/>
    </row>
    <row r="97" spans="1:71" ht="12.75" customHeight="1" outlineLevel="1" x14ac:dyDescent="0.2">
      <c r="A97" s="9">
        <v>95</v>
      </c>
      <c r="B97" s="10" t="s">
        <v>41</v>
      </c>
      <c r="C97" s="11">
        <v>1573</v>
      </c>
      <c r="D97" s="12">
        <v>35919</v>
      </c>
      <c r="E97" s="129">
        <v>40</v>
      </c>
      <c r="F97" s="102">
        <v>24</v>
      </c>
      <c r="G97" s="208">
        <f t="shared" si="138"/>
        <v>21.6</v>
      </c>
      <c r="H97" s="71">
        <f t="shared" si="139"/>
        <v>2.16</v>
      </c>
      <c r="I97" s="71">
        <f t="shared" si="140"/>
        <v>2.16</v>
      </c>
      <c r="J97" s="71">
        <f t="shared" si="141"/>
        <v>2.16</v>
      </c>
      <c r="K97" s="71">
        <f t="shared" si="142"/>
        <v>2.16</v>
      </c>
      <c r="L97" s="71">
        <f t="shared" si="143"/>
        <v>2.16</v>
      </c>
      <c r="M97" s="71">
        <f t="shared" si="144"/>
        <v>2.16</v>
      </c>
      <c r="N97" s="71">
        <f t="shared" si="145"/>
        <v>2.16</v>
      </c>
      <c r="O97" s="130">
        <f t="shared" si="146"/>
        <v>0.18000000000000002</v>
      </c>
      <c r="P97" s="130">
        <f t="shared" si="147"/>
        <v>0.18000000000000002</v>
      </c>
      <c r="Q97" s="130">
        <f t="shared" si="148"/>
        <v>0.18000000000000002</v>
      </c>
      <c r="R97" s="130">
        <f t="shared" si="149"/>
        <v>0.18000000000000002</v>
      </c>
      <c r="S97" s="130">
        <f t="shared" si="150"/>
        <v>0.18000000000000002</v>
      </c>
      <c r="T97" s="130">
        <f t="shared" si="151"/>
        <v>0.18000000000000002</v>
      </c>
      <c r="U97" s="130">
        <f t="shared" si="152"/>
        <v>0.18000000000000002</v>
      </c>
      <c r="V97" s="130">
        <f t="shared" si="153"/>
        <v>0.18000000000000002</v>
      </c>
      <c r="W97" s="130">
        <f t="shared" si="154"/>
        <v>0.18000000000000002</v>
      </c>
      <c r="X97" s="130">
        <f t="shared" si="155"/>
        <v>0.18000000000000002</v>
      </c>
      <c r="Y97" s="130">
        <f t="shared" si="156"/>
        <v>0.18000000000000002</v>
      </c>
      <c r="Z97" s="130">
        <f t="shared" si="157"/>
        <v>0.18000000000000002</v>
      </c>
      <c r="AA97" s="100">
        <f t="shared" si="158"/>
        <v>2.1599999999999997</v>
      </c>
      <c r="AB97" s="100">
        <f t="shared" si="168"/>
        <v>0.18000000000000002</v>
      </c>
      <c r="AC97" s="100">
        <f t="shared" si="168"/>
        <v>0.18000000000000002</v>
      </c>
      <c r="AD97" s="100">
        <f t="shared" si="168"/>
        <v>0.18000000000000002</v>
      </c>
      <c r="AE97" s="100">
        <f t="shared" si="168"/>
        <v>0.18000000000000002</v>
      </c>
      <c r="AF97" s="100">
        <f t="shared" si="168"/>
        <v>0.18000000000000002</v>
      </c>
      <c r="AG97" s="100">
        <f t="shared" si="168"/>
        <v>0.18000000000000002</v>
      </c>
      <c r="AH97" s="100">
        <f t="shared" si="168"/>
        <v>0.18000000000000002</v>
      </c>
      <c r="AI97" s="100">
        <f t="shared" si="168"/>
        <v>0.18000000000000002</v>
      </c>
      <c r="AJ97" s="100">
        <f t="shared" si="168"/>
        <v>0.18000000000000002</v>
      </c>
      <c r="AK97" s="100">
        <f t="shared" si="168"/>
        <v>0.18000000000000002</v>
      </c>
      <c r="AL97" s="100">
        <f t="shared" si="168"/>
        <v>0.18000000000000002</v>
      </c>
      <c r="AM97" s="100">
        <f t="shared" si="168"/>
        <v>0.18000000000000002</v>
      </c>
      <c r="AN97" s="100">
        <f t="shared" si="135"/>
        <v>2.1599999999999997</v>
      </c>
      <c r="AO97" s="100">
        <f t="shared" si="169"/>
        <v>0.18000000000000002</v>
      </c>
      <c r="AP97" s="100">
        <f t="shared" si="169"/>
        <v>0.18000000000000002</v>
      </c>
      <c r="AQ97" s="100">
        <f t="shared" si="169"/>
        <v>0.18000000000000002</v>
      </c>
      <c r="AR97" s="100">
        <f t="shared" si="169"/>
        <v>0.18000000000000002</v>
      </c>
      <c r="AS97" s="100">
        <f t="shared" si="169"/>
        <v>0.18000000000000002</v>
      </c>
      <c r="AT97" s="100">
        <f t="shared" si="169"/>
        <v>0.18000000000000002</v>
      </c>
      <c r="AU97" s="100">
        <f t="shared" si="169"/>
        <v>0.18000000000000002</v>
      </c>
      <c r="AV97" s="100">
        <f t="shared" si="169"/>
        <v>0.18000000000000002</v>
      </c>
      <c r="AW97" s="100">
        <f t="shared" si="169"/>
        <v>0.18000000000000002</v>
      </c>
      <c r="AX97" s="100">
        <f t="shared" si="169"/>
        <v>0.18000000000000002</v>
      </c>
      <c r="AY97" s="100">
        <f t="shared" si="169"/>
        <v>0.18000000000000002</v>
      </c>
      <c r="AZ97" s="100">
        <f t="shared" si="169"/>
        <v>0.18000000000000002</v>
      </c>
      <c r="BA97" s="116">
        <f t="shared" si="163"/>
        <v>2.1599999999999997</v>
      </c>
      <c r="BB97" s="100" t="s">
        <v>176</v>
      </c>
      <c r="BC97" s="100" t="s">
        <v>176</v>
      </c>
      <c r="BD97" s="100" t="s">
        <v>176</v>
      </c>
      <c r="BE97" s="100" t="s">
        <v>176</v>
      </c>
      <c r="BF97" s="100" t="s">
        <v>176</v>
      </c>
      <c r="BG97" s="100" t="s">
        <v>176</v>
      </c>
      <c r="BH97" s="100" t="s">
        <v>176</v>
      </c>
      <c r="BI97" s="100" t="s">
        <v>176</v>
      </c>
      <c r="BJ97" s="100" t="s">
        <v>176</v>
      </c>
      <c r="BK97" s="100" t="s">
        <v>176</v>
      </c>
      <c r="BL97" s="100" t="s">
        <v>176</v>
      </c>
      <c r="BM97" s="100" t="s">
        <v>176</v>
      </c>
      <c r="BN97" s="116">
        <f t="shared" si="161"/>
        <v>0</v>
      </c>
      <c r="BO97" s="100" t="s">
        <v>176</v>
      </c>
      <c r="BP97" s="100" t="s">
        <v>176</v>
      </c>
      <c r="BQ97" s="83">
        <f t="shared" si="137"/>
        <v>8.3333333333333332E-3</v>
      </c>
      <c r="BR97" s="100">
        <f t="shared" si="162"/>
        <v>21.6</v>
      </c>
      <c r="BS97" s="212"/>
    </row>
    <row r="98" spans="1:71" ht="12.75" customHeight="1" outlineLevel="1" x14ac:dyDescent="0.2">
      <c r="A98" s="9">
        <v>96</v>
      </c>
      <c r="B98" s="10" t="s">
        <v>41</v>
      </c>
      <c r="C98" s="11">
        <v>1573</v>
      </c>
      <c r="D98" s="12">
        <v>35919</v>
      </c>
      <c r="E98" s="129">
        <v>40</v>
      </c>
      <c r="F98" s="102">
        <v>24</v>
      </c>
      <c r="G98" s="208">
        <f t="shared" si="138"/>
        <v>21.6</v>
      </c>
      <c r="H98" s="71">
        <f t="shared" si="139"/>
        <v>2.16</v>
      </c>
      <c r="I98" s="71">
        <f t="shared" si="140"/>
        <v>2.16</v>
      </c>
      <c r="J98" s="71">
        <f t="shared" si="141"/>
        <v>2.16</v>
      </c>
      <c r="K98" s="71">
        <f t="shared" si="142"/>
        <v>2.16</v>
      </c>
      <c r="L98" s="71">
        <f t="shared" si="143"/>
        <v>2.16</v>
      </c>
      <c r="M98" s="71">
        <f t="shared" si="144"/>
        <v>2.16</v>
      </c>
      <c r="N98" s="71">
        <f t="shared" si="145"/>
        <v>2.16</v>
      </c>
      <c r="O98" s="130">
        <f t="shared" ref="O98:O129" si="170">G98*BQ98</f>
        <v>0.18000000000000002</v>
      </c>
      <c r="P98" s="130">
        <f t="shared" ref="P98:P129" si="171">G98*BQ98</f>
        <v>0.18000000000000002</v>
      </c>
      <c r="Q98" s="130">
        <f t="shared" ref="Q98:Q129" si="172">G98*BQ98</f>
        <v>0.18000000000000002</v>
      </c>
      <c r="R98" s="130">
        <f t="shared" ref="R98:R129" si="173">G98*BQ98</f>
        <v>0.18000000000000002</v>
      </c>
      <c r="S98" s="130">
        <f t="shared" ref="S98:S129" si="174">G98*BQ98</f>
        <v>0.18000000000000002</v>
      </c>
      <c r="T98" s="130">
        <f t="shared" ref="T98:T129" si="175">G98*BQ98</f>
        <v>0.18000000000000002</v>
      </c>
      <c r="U98" s="130">
        <f t="shared" ref="U98:U129" si="176">G98*BQ98</f>
        <v>0.18000000000000002</v>
      </c>
      <c r="V98" s="130">
        <f t="shared" ref="V98:V129" si="177">G98*BQ98</f>
        <v>0.18000000000000002</v>
      </c>
      <c r="W98" s="130">
        <f t="shared" ref="W98:W129" si="178">G98*BQ98</f>
        <v>0.18000000000000002</v>
      </c>
      <c r="X98" s="130">
        <f t="shared" ref="X98:X129" si="179">G98*BQ98</f>
        <v>0.18000000000000002</v>
      </c>
      <c r="Y98" s="130">
        <f t="shared" ref="Y98:Y129" si="180">G98*BQ98</f>
        <v>0.18000000000000002</v>
      </c>
      <c r="Z98" s="130">
        <f t="shared" ref="Z98:Z129" si="181">G98*BQ98</f>
        <v>0.18000000000000002</v>
      </c>
      <c r="AA98" s="100">
        <f t="shared" si="158"/>
        <v>2.1599999999999997</v>
      </c>
      <c r="AB98" s="100">
        <f t="shared" si="168"/>
        <v>0.18000000000000002</v>
      </c>
      <c r="AC98" s="100">
        <f t="shared" si="168"/>
        <v>0.18000000000000002</v>
      </c>
      <c r="AD98" s="100">
        <f t="shared" si="168"/>
        <v>0.18000000000000002</v>
      </c>
      <c r="AE98" s="100">
        <f t="shared" si="168"/>
        <v>0.18000000000000002</v>
      </c>
      <c r="AF98" s="100">
        <f t="shared" si="168"/>
        <v>0.18000000000000002</v>
      </c>
      <c r="AG98" s="100">
        <f t="shared" si="168"/>
        <v>0.18000000000000002</v>
      </c>
      <c r="AH98" s="100">
        <f t="shared" si="168"/>
        <v>0.18000000000000002</v>
      </c>
      <c r="AI98" s="100">
        <f t="shared" si="168"/>
        <v>0.18000000000000002</v>
      </c>
      <c r="AJ98" s="100">
        <f t="shared" si="168"/>
        <v>0.18000000000000002</v>
      </c>
      <c r="AK98" s="100">
        <f t="shared" si="168"/>
        <v>0.18000000000000002</v>
      </c>
      <c r="AL98" s="100">
        <f t="shared" si="168"/>
        <v>0.18000000000000002</v>
      </c>
      <c r="AM98" s="100">
        <f t="shared" si="168"/>
        <v>0.18000000000000002</v>
      </c>
      <c r="AN98" s="100">
        <f t="shared" si="135"/>
        <v>2.1599999999999997</v>
      </c>
      <c r="AO98" s="100">
        <f t="shared" si="169"/>
        <v>0.18000000000000002</v>
      </c>
      <c r="AP98" s="100">
        <f t="shared" si="169"/>
        <v>0.18000000000000002</v>
      </c>
      <c r="AQ98" s="100">
        <f t="shared" si="169"/>
        <v>0.18000000000000002</v>
      </c>
      <c r="AR98" s="100">
        <f t="shared" si="169"/>
        <v>0.18000000000000002</v>
      </c>
      <c r="AS98" s="100">
        <f t="shared" si="169"/>
        <v>0.18000000000000002</v>
      </c>
      <c r="AT98" s="100">
        <f t="shared" si="169"/>
        <v>0.18000000000000002</v>
      </c>
      <c r="AU98" s="100">
        <f t="shared" si="169"/>
        <v>0.18000000000000002</v>
      </c>
      <c r="AV98" s="100">
        <f t="shared" si="169"/>
        <v>0.18000000000000002</v>
      </c>
      <c r="AW98" s="100">
        <f t="shared" si="169"/>
        <v>0.18000000000000002</v>
      </c>
      <c r="AX98" s="100">
        <f t="shared" si="169"/>
        <v>0.18000000000000002</v>
      </c>
      <c r="AY98" s="100">
        <f t="shared" si="169"/>
        <v>0.18000000000000002</v>
      </c>
      <c r="AZ98" s="100">
        <f t="shared" si="169"/>
        <v>0.18000000000000002</v>
      </c>
      <c r="BA98" s="116">
        <f>SUM(AO98:AZ98)</f>
        <v>2.1599999999999997</v>
      </c>
      <c r="BB98" s="100" t="s">
        <v>176</v>
      </c>
      <c r="BC98" s="100" t="s">
        <v>176</v>
      </c>
      <c r="BD98" s="100" t="s">
        <v>176</v>
      </c>
      <c r="BE98" s="100" t="s">
        <v>176</v>
      </c>
      <c r="BF98" s="100" t="s">
        <v>176</v>
      </c>
      <c r="BG98" s="100" t="s">
        <v>176</v>
      </c>
      <c r="BH98" s="100" t="s">
        <v>176</v>
      </c>
      <c r="BI98" s="100" t="s">
        <v>176</v>
      </c>
      <c r="BJ98" s="100" t="s">
        <v>176</v>
      </c>
      <c r="BK98" s="100" t="s">
        <v>176</v>
      </c>
      <c r="BL98" s="100" t="s">
        <v>176</v>
      </c>
      <c r="BM98" s="100" t="s">
        <v>176</v>
      </c>
      <c r="BN98" s="116">
        <f t="shared" ref="BN98:BN129" si="182">SUM(BB98:BF98)</f>
        <v>0</v>
      </c>
      <c r="BO98" s="100" t="s">
        <v>176</v>
      </c>
      <c r="BP98" s="100" t="s">
        <v>176</v>
      </c>
      <c r="BQ98" s="83">
        <f t="shared" si="137"/>
        <v>8.3333333333333332E-3</v>
      </c>
      <c r="BR98" s="100">
        <f t="shared" ref="BR98:BR129" si="183">+H98+I98+J98+K98+L98+M98+N98+AA98+AN98+BA98+BN98</f>
        <v>21.6</v>
      </c>
      <c r="BS98" s="212"/>
    </row>
    <row r="99" spans="1:71" ht="12.75" customHeight="1" outlineLevel="1" x14ac:dyDescent="0.2">
      <c r="A99" s="9">
        <v>97</v>
      </c>
      <c r="B99" s="10" t="s">
        <v>41</v>
      </c>
      <c r="C99" s="11">
        <v>1573</v>
      </c>
      <c r="D99" s="12">
        <v>35919</v>
      </c>
      <c r="E99" s="129">
        <v>40</v>
      </c>
      <c r="F99" s="102">
        <v>24</v>
      </c>
      <c r="G99" s="208">
        <f t="shared" si="138"/>
        <v>21.6</v>
      </c>
      <c r="H99" s="71">
        <f t="shared" si="139"/>
        <v>2.16</v>
      </c>
      <c r="I99" s="71">
        <f t="shared" si="140"/>
        <v>2.16</v>
      </c>
      <c r="J99" s="71">
        <f t="shared" si="141"/>
        <v>2.16</v>
      </c>
      <c r="K99" s="71">
        <f t="shared" si="142"/>
        <v>2.16</v>
      </c>
      <c r="L99" s="71">
        <f t="shared" si="143"/>
        <v>2.16</v>
      </c>
      <c r="M99" s="71">
        <f t="shared" si="144"/>
        <v>2.16</v>
      </c>
      <c r="N99" s="71">
        <f t="shared" si="145"/>
        <v>2.16</v>
      </c>
      <c r="O99" s="130">
        <f t="shared" si="170"/>
        <v>0.18000000000000002</v>
      </c>
      <c r="P99" s="130">
        <f t="shared" si="171"/>
        <v>0.18000000000000002</v>
      </c>
      <c r="Q99" s="130">
        <f t="shared" si="172"/>
        <v>0.18000000000000002</v>
      </c>
      <c r="R99" s="130">
        <f t="shared" si="173"/>
        <v>0.18000000000000002</v>
      </c>
      <c r="S99" s="130">
        <f t="shared" si="174"/>
        <v>0.18000000000000002</v>
      </c>
      <c r="T99" s="130">
        <f t="shared" si="175"/>
        <v>0.18000000000000002</v>
      </c>
      <c r="U99" s="130">
        <f t="shared" si="176"/>
        <v>0.18000000000000002</v>
      </c>
      <c r="V99" s="130">
        <f t="shared" si="177"/>
        <v>0.18000000000000002</v>
      </c>
      <c r="W99" s="130">
        <f t="shared" si="178"/>
        <v>0.18000000000000002</v>
      </c>
      <c r="X99" s="130">
        <f t="shared" si="179"/>
        <v>0.18000000000000002</v>
      </c>
      <c r="Y99" s="130">
        <f t="shared" si="180"/>
        <v>0.18000000000000002</v>
      </c>
      <c r="Z99" s="130">
        <f t="shared" si="181"/>
        <v>0.18000000000000002</v>
      </c>
      <c r="AA99" s="100">
        <f t="shared" si="158"/>
        <v>2.1599999999999997</v>
      </c>
      <c r="AB99" s="100">
        <f t="shared" si="168"/>
        <v>0.18000000000000002</v>
      </c>
      <c r="AC99" s="100">
        <f t="shared" si="168"/>
        <v>0.18000000000000002</v>
      </c>
      <c r="AD99" s="100">
        <f t="shared" si="168"/>
        <v>0.18000000000000002</v>
      </c>
      <c r="AE99" s="100">
        <f t="shared" si="168"/>
        <v>0.18000000000000002</v>
      </c>
      <c r="AF99" s="100">
        <f t="shared" si="168"/>
        <v>0.18000000000000002</v>
      </c>
      <c r="AG99" s="100">
        <f t="shared" si="168"/>
        <v>0.18000000000000002</v>
      </c>
      <c r="AH99" s="100">
        <f t="shared" si="168"/>
        <v>0.18000000000000002</v>
      </c>
      <c r="AI99" s="100">
        <f t="shared" si="168"/>
        <v>0.18000000000000002</v>
      </c>
      <c r="AJ99" s="100">
        <f t="shared" si="168"/>
        <v>0.18000000000000002</v>
      </c>
      <c r="AK99" s="100">
        <f t="shared" si="168"/>
        <v>0.18000000000000002</v>
      </c>
      <c r="AL99" s="100">
        <f t="shared" si="168"/>
        <v>0.18000000000000002</v>
      </c>
      <c r="AM99" s="100">
        <f t="shared" si="168"/>
        <v>0.18000000000000002</v>
      </c>
      <c r="AN99" s="100">
        <f t="shared" si="135"/>
        <v>2.1599999999999997</v>
      </c>
      <c r="AO99" s="100">
        <f t="shared" si="169"/>
        <v>0.18000000000000002</v>
      </c>
      <c r="AP99" s="100">
        <f t="shared" si="169"/>
        <v>0.18000000000000002</v>
      </c>
      <c r="AQ99" s="100">
        <f t="shared" si="169"/>
        <v>0.18000000000000002</v>
      </c>
      <c r="AR99" s="100">
        <f t="shared" si="169"/>
        <v>0.18000000000000002</v>
      </c>
      <c r="AS99" s="100">
        <f t="shared" si="169"/>
        <v>0.18000000000000002</v>
      </c>
      <c r="AT99" s="100">
        <f t="shared" si="169"/>
        <v>0.18000000000000002</v>
      </c>
      <c r="AU99" s="100">
        <f t="shared" si="169"/>
        <v>0.18000000000000002</v>
      </c>
      <c r="AV99" s="100">
        <f t="shared" si="169"/>
        <v>0.18000000000000002</v>
      </c>
      <c r="AW99" s="100">
        <f t="shared" si="169"/>
        <v>0.18000000000000002</v>
      </c>
      <c r="AX99" s="100">
        <f t="shared" si="169"/>
        <v>0.18000000000000002</v>
      </c>
      <c r="AY99" s="100">
        <f t="shared" si="169"/>
        <v>0.18000000000000002</v>
      </c>
      <c r="AZ99" s="100">
        <f t="shared" si="169"/>
        <v>0.18000000000000002</v>
      </c>
      <c r="BA99" s="116">
        <f t="shared" si="163"/>
        <v>2.1599999999999997</v>
      </c>
      <c r="BB99" s="100" t="s">
        <v>176</v>
      </c>
      <c r="BC99" s="100" t="s">
        <v>176</v>
      </c>
      <c r="BD99" s="100" t="s">
        <v>176</v>
      </c>
      <c r="BE99" s="100" t="s">
        <v>176</v>
      </c>
      <c r="BF99" s="100" t="s">
        <v>176</v>
      </c>
      <c r="BG99" s="100" t="s">
        <v>176</v>
      </c>
      <c r="BH99" s="100" t="s">
        <v>176</v>
      </c>
      <c r="BI99" s="100" t="s">
        <v>176</v>
      </c>
      <c r="BJ99" s="100" t="s">
        <v>176</v>
      </c>
      <c r="BK99" s="100" t="s">
        <v>176</v>
      </c>
      <c r="BL99" s="100" t="s">
        <v>176</v>
      </c>
      <c r="BM99" s="100" t="s">
        <v>176</v>
      </c>
      <c r="BN99" s="116">
        <f t="shared" si="182"/>
        <v>0</v>
      </c>
      <c r="BO99" s="100" t="s">
        <v>176</v>
      </c>
      <c r="BP99" s="100" t="s">
        <v>176</v>
      </c>
      <c r="BQ99" s="83">
        <f t="shared" si="137"/>
        <v>8.3333333333333332E-3</v>
      </c>
      <c r="BR99" s="100">
        <f t="shared" si="183"/>
        <v>21.6</v>
      </c>
      <c r="BS99" s="212"/>
    </row>
    <row r="100" spans="1:71" ht="12.75" customHeight="1" outlineLevel="1" x14ac:dyDescent="0.2">
      <c r="A100" s="9">
        <v>98</v>
      </c>
      <c r="B100" s="10" t="s">
        <v>41</v>
      </c>
      <c r="C100" s="11">
        <v>1573</v>
      </c>
      <c r="D100" s="12">
        <v>35919</v>
      </c>
      <c r="E100" s="129">
        <v>40</v>
      </c>
      <c r="F100" s="102">
        <v>24</v>
      </c>
      <c r="G100" s="208">
        <f t="shared" si="138"/>
        <v>21.6</v>
      </c>
      <c r="H100" s="71">
        <f t="shared" si="139"/>
        <v>2.16</v>
      </c>
      <c r="I100" s="71">
        <f t="shared" si="140"/>
        <v>2.16</v>
      </c>
      <c r="J100" s="71">
        <f t="shared" si="141"/>
        <v>2.16</v>
      </c>
      <c r="K100" s="71">
        <f t="shared" si="142"/>
        <v>2.16</v>
      </c>
      <c r="L100" s="71">
        <f t="shared" si="143"/>
        <v>2.16</v>
      </c>
      <c r="M100" s="71">
        <f t="shared" si="144"/>
        <v>2.16</v>
      </c>
      <c r="N100" s="71">
        <f t="shared" si="145"/>
        <v>2.16</v>
      </c>
      <c r="O100" s="130">
        <f t="shared" si="170"/>
        <v>0.18000000000000002</v>
      </c>
      <c r="P100" s="130">
        <f t="shared" si="171"/>
        <v>0.18000000000000002</v>
      </c>
      <c r="Q100" s="130">
        <f t="shared" si="172"/>
        <v>0.18000000000000002</v>
      </c>
      <c r="R100" s="130">
        <f t="shared" si="173"/>
        <v>0.18000000000000002</v>
      </c>
      <c r="S100" s="130">
        <f t="shared" si="174"/>
        <v>0.18000000000000002</v>
      </c>
      <c r="T100" s="130">
        <f t="shared" si="175"/>
        <v>0.18000000000000002</v>
      </c>
      <c r="U100" s="130">
        <f t="shared" si="176"/>
        <v>0.18000000000000002</v>
      </c>
      <c r="V100" s="130">
        <f t="shared" si="177"/>
        <v>0.18000000000000002</v>
      </c>
      <c r="W100" s="130">
        <f t="shared" si="178"/>
        <v>0.18000000000000002</v>
      </c>
      <c r="X100" s="130">
        <f t="shared" si="179"/>
        <v>0.18000000000000002</v>
      </c>
      <c r="Y100" s="130">
        <f t="shared" si="180"/>
        <v>0.18000000000000002</v>
      </c>
      <c r="Z100" s="130">
        <f t="shared" si="181"/>
        <v>0.18000000000000002</v>
      </c>
      <c r="AA100" s="100">
        <f t="shared" si="158"/>
        <v>2.1599999999999997</v>
      </c>
      <c r="AB100" s="100">
        <f t="shared" si="168"/>
        <v>0.18000000000000002</v>
      </c>
      <c r="AC100" s="100">
        <f t="shared" si="168"/>
        <v>0.18000000000000002</v>
      </c>
      <c r="AD100" s="100">
        <f t="shared" si="168"/>
        <v>0.18000000000000002</v>
      </c>
      <c r="AE100" s="100">
        <f t="shared" si="168"/>
        <v>0.18000000000000002</v>
      </c>
      <c r="AF100" s="100">
        <f t="shared" si="168"/>
        <v>0.18000000000000002</v>
      </c>
      <c r="AG100" s="100">
        <f t="shared" si="168"/>
        <v>0.18000000000000002</v>
      </c>
      <c r="AH100" s="100">
        <f t="shared" si="168"/>
        <v>0.18000000000000002</v>
      </c>
      <c r="AI100" s="100">
        <f t="shared" si="168"/>
        <v>0.18000000000000002</v>
      </c>
      <c r="AJ100" s="100">
        <f t="shared" si="168"/>
        <v>0.18000000000000002</v>
      </c>
      <c r="AK100" s="100">
        <f t="shared" si="168"/>
        <v>0.18000000000000002</v>
      </c>
      <c r="AL100" s="100">
        <f t="shared" si="168"/>
        <v>0.18000000000000002</v>
      </c>
      <c r="AM100" s="100">
        <f t="shared" si="168"/>
        <v>0.18000000000000002</v>
      </c>
      <c r="AN100" s="100">
        <f t="shared" si="135"/>
        <v>2.1599999999999997</v>
      </c>
      <c r="AO100" s="100">
        <f t="shared" si="169"/>
        <v>0.18000000000000002</v>
      </c>
      <c r="AP100" s="100">
        <f t="shared" si="169"/>
        <v>0.18000000000000002</v>
      </c>
      <c r="AQ100" s="100">
        <f t="shared" si="169"/>
        <v>0.18000000000000002</v>
      </c>
      <c r="AR100" s="100">
        <f t="shared" si="169"/>
        <v>0.18000000000000002</v>
      </c>
      <c r="AS100" s="100">
        <f t="shared" si="169"/>
        <v>0.18000000000000002</v>
      </c>
      <c r="AT100" s="100">
        <f t="shared" si="169"/>
        <v>0.18000000000000002</v>
      </c>
      <c r="AU100" s="100">
        <f t="shared" si="169"/>
        <v>0.18000000000000002</v>
      </c>
      <c r="AV100" s="100">
        <f t="shared" si="169"/>
        <v>0.18000000000000002</v>
      </c>
      <c r="AW100" s="100">
        <f t="shared" si="169"/>
        <v>0.18000000000000002</v>
      </c>
      <c r="AX100" s="100">
        <f t="shared" si="169"/>
        <v>0.18000000000000002</v>
      </c>
      <c r="AY100" s="100">
        <f t="shared" si="169"/>
        <v>0.18000000000000002</v>
      </c>
      <c r="AZ100" s="100">
        <f t="shared" si="169"/>
        <v>0.18000000000000002</v>
      </c>
      <c r="BA100" s="116">
        <f t="shared" si="163"/>
        <v>2.1599999999999997</v>
      </c>
      <c r="BB100" s="100" t="s">
        <v>176</v>
      </c>
      <c r="BC100" s="100" t="s">
        <v>176</v>
      </c>
      <c r="BD100" s="100" t="s">
        <v>176</v>
      </c>
      <c r="BE100" s="100" t="s">
        <v>176</v>
      </c>
      <c r="BF100" s="100" t="s">
        <v>176</v>
      </c>
      <c r="BG100" s="100" t="s">
        <v>176</v>
      </c>
      <c r="BH100" s="100" t="s">
        <v>176</v>
      </c>
      <c r="BI100" s="100" t="s">
        <v>176</v>
      </c>
      <c r="BJ100" s="100" t="s">
        <v>176</v>
      </c>
      <c r="BK100" s="100" t="s">
        <v>176</v>
      </c>
      <c r="BL100" s="100" t="s">
        <v>176</v>
      </c>
      <c r="BM100" s="100" t="s">
        <v>176</v>
      </c>
      <c r="BN100" s="116">
        <f t="shared" si="182"/>
        <v>0</v>
      </c>
      <c r="BO100" s="100" t="s">
        <v>176</v>
      </c>
      <c r="BP100" s="100" t="s">
        <v>176</v>
      </c>
      <c r="BQ100" s="83">
        <f t="shared" si="137"/>
        <v>8.3333333333333332E-3</v>
      </c>
      <c r="BR100" s="100">
        <f t="shared" si="183"/>
        <v>21.6</v>
      </c>
      <c r="BS100" s="212"/>
    </row>
    <row r="101" spans="1:71" ht="12.75" customHeight="1" outlineLevel="1" x14ac:dyDescent="0.2">
      <c r="A101" s="9">
        <v>99</v>
      </c>
      <c r="B101" s="10" t="s">
        <v>41</v>
      </c>
      <c r="C101" s="11">
        <v>1573</v>
      </c>
      <c r="D101" s="12">
        <v>35919</v>
      </c>
      <c r="E101" s="129">
        <v>40</v>
      </c>
      <c r="F101" s="102">
        <v>24</v>
      </c>
      <c r="G101" s="208">
        <f t="shared" si="138"/>
        <v>21.6</v>
      </c>
      <c r="H101" s="71">
        <f t="shared" si="139"/>
        <v>2.16</v>
      </c>
      <c r="I101" s="71">
        <f t="shared" si="140"/>
        <v>2.16</v>
      </c>
      <c r="J101" s="71">
        <f t="shared" si="141"/>
        <v>2.16</v>
      </c>
      <c r="K101" s="71">
        <f t="shared" si="142"/>
        <v>2.16</v>
      </c>
      <c r="L101" s="71">
        <f t="shared" si="143"/>
        <v>2.16</v>
      </c>
      <c r="M101" s="71">
        <f t="shared" si="144"/>
        <v>2.16</v>
      </c>
      <c r="N101" s="71">
        <f t="shared" si="145"/>
        <v>2.16</v>
      </c>
      <c r="O101" s="130">
        <f t="shared" si="170"/>
        <v>0.18000000000000002</v>
      </c>
      <c r="P101" s="130">
        <f t="shared" si="171"/>
        <v>0.18000000000000002</v>
      </c>
      <c r="Q101" s="130">
        <f t="shared" si="172"/>
        <v>0.18000000000000002</v>
      </c>
      <c r="R101" s="130">
        <f t="shared" si="173"/>
        <v>0.18000000000000002</v>
      </c>
      <c r="S101" s="130">
        <f t="shared" si="174"/>
        <v>0.18000000000000002</v>
      </c>
      <c r="T101" s="130">
        <f t="shared" si="175"/>
        <v>0.18000000000000002</v>
      </c>
      <c r="U101" s="130">
        <f t="shared" si="176"/>
        <v>0.18000000000000002</v>
      </c>
      <c r="V101" s="130">
        <f t="shared" si="177"/>
        <v>0.18000000000000002</v>
      </c>
      <c r="W101" s="130">
        <f t="shared" si="178"/>
        <v>0.18000000000000002</v>
      </c>
      <c r="X101" s="130">
        <f t="shared" si="179"/>
        <v>0.18000000000000002</v>
      </c>
      <c r="Y101" s="130">
        <f t="shared" si="180"/>
        <v>0.18000000000000002</v>
      </c>
      <c r="Z101" s="130">
        <f t="shared" si="181"/>
        <v>0.18000000000000002</v>
      </c>
      <c r="AA101" s="100">
        <f t="shared" si="158"/>
        <v>2.1599999999999997</v>
      </c>
      <c r="AB101" s="100">
        <f t="shared" si="168"/>
        <v>0.18000000000000002</v>
      </c>
      <c r="AC101" s="100">
        <f t="shared" si="168"/>
        <v>0.18000000000000002</v>
      </c>
      <c r="AD101" s="100">
        <f t="shared" si="168"/>
        <v>0.18000000000000002</v>
      </c>
      <c r="AE101" s="100">
        <f t="shared" si="168"/>
        <v>0.18000000000000002</v>
      </c>
      <c r="AF101" s="100">
        <f t="shared" si="168"/>
        <v>0.18000000000000002</v>
      </c>
      <c r="AG101" s="100">
        <f t="shared" si="168"/>
        <v>0.18000000000000002</v>
      </c>
      <c r="AH101" s="100">
        <f t="shared" si="168"/>
        <v>0.18000000000000002</v>
      </c>
      <c r="AI101" s="100">
        <f t="shared" si="168"/>
        <v>0.18000000000000002</v>
      </c>
      <c r="AJ101" s="100">
        <f t="shared" si="168"/>
        <v>0.18000000000000002</v>
      </c>
      <c r="AK101" s="100">
        <f t="shared" si="168"/>
        <v>0.18000000000000002</v>
      </c>
      <c r="AL101" s="100">
        <f t="shared" si="168"/>
        <v>0.18000000000000002</v>
      </c>
      <c r="AM101" s="100">
        <f t="shared" si="168"/>
        <v>0.18000000000000002</v>
      </c>
      <c r="AN101" s="100">
        <f t="shared" si="135"/>
        <v>2.1599999999999997</v>
      </c>
      <c r="AO101" s="100">
        <f t="shared" si="169"/>
        <v>0.18000000000000002</v>
      </c>
      <c r="AP101" s="100">
        <f t="shared" si="169"/>
        <v>0.18000000000000002</v>
      </c>
      <c r="AQ101" s="100">
        <f t="shared" si="169"/>
        <v>0.18000000000000002</v>
      </c>
      <c r="AR101" s="100">
        <f t="shared" si="169"/>
        <v>0.18000000000000002</v>
      </c>
      <c r="AS101" s="100">
        <f t="shared" si="169"/>
        <v>0.18000000000000002</v>
      </c>
      <c r="AT101" s="100">
        <f t="shared" si="169"/>
        <v>0.18000000000000002</v>
      </c>
      <c r="AU101" s="100">
        <f t="shared" si="169"/>
        <v>0.18000000000000002</v>
      </c>
      <c r="AV101" s="100">
        <f t="shared" si="169"/>
        <v>0.18000000000000002</v>
      </c>
      <c r="AW101" s="100">
        <f t="shared" si="169"/>
        <v>0.18000000000000002</v>
      </c>
      <c r="AX101" s="100">
        <f t="shared" si="169"/>
        <v>0.18000000000000002</v>
      </c>
      <c r="AY101" s="100">
        <f t="shared" si="169"/>
        <v>0.18000000000000002</v>
      </c>
      <c r="AZ101" s="100">
        <f t="shared" si="169"/>
        <v>0.18000000000000002</v>
      </c>
      <c r="BA101" s="116">
        <f t="shared" si="163"/>
        <v>2.1599999999999997</v>
      </c>
      <c r="BB101" s="100" t="s">
        <v>176</v>
      </c>
      <c r="BC101" s="100" t="s">
        <v>176</v>
      </c>
      <c r="BD101" s="100" t="s">
        <v>176</v>
      </c>
      <c r="BE101" s="100" t="s">
        <v>176</v>
      </c>
      <c r="BF101" s="100" t="s">
        <v>176</v>
      </c>
      <c r="BG101" s="100" t="s">
        <v>176</v>
      </c>
      <c r="BH101" s="100" t="s">
        <v>176</v>
      </c>
      <c r="BI101" s="100" t="s">
        <v>176</v>
      </c>
      <c r="BJ101" s="100" t="s">
        <v>176</v>
      </c>
      <c r="BK101" s="100" t="s">
        <v>176</v>
      </c>
      <c r="BL101" s="100" t="s">
        <v>176</v>
      </c>
      <c r="BM101" s="100" t="s">
        <v>176</v>
      </c>
      <c r="BN101" s="116">
        <f t="shared" si="182"/>
        <v>0</v>
      </c>
      <c r="BO101" s="100" t="s">
        <v>176</v>
      </c>
      <c r="BP101" s="100" t="s">
        <v>176</v>
      </c>
      <c r="BQ101" s="83">
        <f t="shared" si="137"/>
        <v>8.3333333333333332E-3</v>
      </c>
      <c r="BR101" s="100">
        <f t="shared" si="183"/>
        <v>21.6</v>
      </c>
      <c r="BS101" s="212"/>
    </row>
    <row r="102" spans="1:71" ht="12.75" customHeight="1" outlineLevel="1" x14ac:dyDescent="0.2">
      <c r="A102" s="9">
        <v>100</v>
      </c>
      <c r="B102" s="10" t="s">
        <v>41</v>
      </c>
      <c r="C102" s="11">
        <v>1573</v>
      </c>
      <c r="D102" s="12">
        <v>35919</v>
      </c>
      <c r="E102" s="129">
        <v>40</v>
      </c>
      <c r="F102" s="102">
        <v>24</v>
      </c>
      <c r="G102" s="208">
        <f t="shared" si="138"/>
        <v>21.6</v>
      </c>
      <c r="H102" s="71">
        <f t="shared" si="139"/>
        <v>2.16</v>
      </c>
      <c r="I102" s="71">
        <f t="shared" si="140"/>
        <v>2.16</v>
      </c>
      <c r="J102" s="71">
        <f t="shared" si="141"/>
        <v>2.16</v>
      </c>
      <c r="K102" s="71">
        <f t="shared" si="142"/>
        <v>2.16</v>
      </c>
      <c r="L102" s="71">
        <f t="shared" si="143"/>
        <v>2.16</v>
      </c>
      <c r="M102" s="71">
        <f t="shared" si="144"/>
        <v>2.16</v>
      </c>
      <c r="N102" s="71">
        <f t="shared" si="145"/>
        <v>2.16</v>
      </c>
      <c r="O102" s="130">
        <f t="shared" si="170"/>
        <v>0.18000000000000002</v>
      </c>
      <c r="P102" s="130">
        <f t="shared" si="171"/>
        <v>0.18000000000000002</v>
      </c>
      <c r="Q102" s="130">
        <f t="shared" si="172"/>
        <v>0.18000000000000002</v>
      </c>
      <c r="R102" s="130">
        <f t="shared" si="173"/>
        <v>0.18000000000000002</v>
      </c>
      <c r="S102" s="130">
        <f t="shared" si="174"/>
        <v>0.18000000000000002</v>
      </c>
      <c r="T102" s="130">
        <f t="shared" si="175"/>
        <v>0.18000000000000002</v>
      </c>
      <c r="U102" s="130">
        <f t="shared" si="176"/>
        <v>0.18000000000000002</v>
      </c>
      <c r="V102" s="130">
        <f t="shared" si="177"/>
        <v>0.18000000000000002</v>
      </c>
      <c r="W102" s="130">
        <f t="shared" si="178"/>
        <v>0.18000000000000002</v>
      </c>
      <c r="X102" s="130">
        <f t="shared" si="179"/>
        <v>0.18000000000000002</v>
      </c>
      <c r="Y102" s="130">
        <f t="shared" si="180"/>
        <v>0.18000000000000002</v>
      </c>
      <c r="Z102" s="130">
        <f t="shared" si="181"/>
        <v>0.18000000000000002</v>
      </c>
      <c r="AA102" s="100">
        <f t="shared" si="158"/>
        <v>2.1599999999999997</v>
      </c>
      <c r="AB102" s="100">
        <f t="shared" si="168"/>
        <v>0.18000000000000002</v>
      </c>
      <c r="AC102" s="100">
        <f t="shared" si="168"/>
        <v>0.18000000000000002</v>
      </c>
      <c r="AD102" s="100">
        <f t="shared" si="168"/>
        <v>0.18000000000000002</v>
      </c>
      <c r="AE102" s="100">
        <f t="shared" si="168"/>
        <v>0.18000000000000002</v>
      </c>
      <c r="AF102" s="100">
        <f t="shared" si="168"/>
        <v>0.18000000000000002</v>
      </c>
      <c r="AG102" s="100">
        <f t="shared" si="168"/>
        <v>0.18000000000000002</v>
      </c>
      <c r="AH102" s="100">
        <f t="shared" si="168"/>
        <v>0.18000000000000002</v>
      </c>
      <c r="AI102" s="100">
        <f t="shared" si="168"/>
        <v>0.18000000000000002</v>
      </c>
      <c r="AJ102" s="100">
        <f t="shared" si="168"/>
        <v>0.18000000000000002</v>
      </c>
      <c r="AK102" s="100">
        <f t="shared" si="168"/>
        <v>0.18000000000000002</v>
      </c>
      <c r="AL102" s="100">
        <f t="shared" si="168"/>
        <v>0.18000000000000002</v>
      </c>
      <c r="AM102" s="100">
        <f t="shared" si="168"/>
        <v>0.18000000000000002</v>
      </c>
      <c r="AN102" s="100">
        <f t="shared" si="135"/>
        <v>2.1599999999999997</v>
      </c>
      <c r="AO102" s="100">
        <f t="shared" si="169"/>
        <v>0.18000000000000002</v>
      </c>
      <c r="AP102" s="100">
        <f t="shared" si="169"/>
        <v>0.18000000000000002</v>
      </c>
      <c r="AQ102" s="100">
        <f t="shared" si="169"/>
        <v>0.18000000000000002</v>
      </c>
      <c r="AR102" s="100">
        <f t="shared" si="169"/>
        <v>0.18000000000000002</v>
      </c>
      <c r="AS102" s="100">
        <f t="shared" si="169"/>
        <v>0.18000000000000002</v>
      </c>
      <c r="AT102" s="100">
        <f t="shared" si="169"/>
        <v>0.18000000000000002</v>
      </c>
      <c r="AU102" s="100">
        <f t="shared" si="169"/>
        <v>0.18000000000000002</v>
      </c>
      <c r="AV102" s="100">
        <f t="shared" si="169"/>
        <v>0.18000000000000002</v>
      </c>
      <c r="AW102" s="100">
        <f t="shared" si="169"/>
        <v>0.18000000000000002</v>
      </c>
      <c r="AX102" s="100">
        <f t="shared" si="169"/>
        <v>0.18000000000000002</v>
      </c>
      <c r="AY102" s="100">
        <f t="shared" si="169"/>
        <v>0.18000000000000002</v>
      </c>
      <c r="AZ102" s="100">
        <f t="shared" si="169"/>
        <v>0.18000000000000002</v>
      </c>
      <c r="BA102" s="116">
        <f t="shared" si="163"/>
        <v>2.1599999999999997</v>
      </c>
      <c r="BB102" s="100" t="s">
        <v>176</v>
      </c>
      <c r="BC102" s="100" t="s">
        <v>176</v>
      </c>
      <c r="BD102" s="100" t="s">
        <v>176</v>
      </c>
      <c r="BE102" s="100" t="s">
        <v>176</v>
      </c>
      <c r="BF102" s="100" t="s">
        <v>176</v>
      </c>
      <c r="BG102" s="100" t="s">
        <v>176</v>
      </c>
      <c r="BH102" s="100" t="s">
        <v>176</v>
      </c>
      <c r="BI102" s="100" t="s">
        <v>176</v>
      </c>
      <c r="BJ102" s="100" t="s">
        <v>176</v>
      </c>
      <c r="BK102" s="100" t="s">
        <v>176</v>
      </c>
      <c r="BL102" s="100" t="s">
        <v>176</v>
      </c>
      <c r="BM102" s="100" t="s">
        <v>176</v>
      </c>
      <c r="BN102" s="116">
        <f t="shared" si="182"/>
        <v>0</v>
      </c>
      <c r="BO102" s="100" t="s">
        <v>176</v>
      </c>
      <c r="BP102" s="100" t="s">
        <v>176</v>
      </c>
      <c r="BQ102" s="83">
        <f t="shared" si="137"/>
        <v>8.3333333333333332E-3</v>
      </c>
      <c r="BR102" s="100">
        <f t="shared" si="183"/>
        <v>21.6</v>
      </c>
      <c r="BS102" s="212"/>
    </row>
    <row r="103" spans="1:71" ht="12.75" customHeight="1" outlineLevel="1" x14ac:dyDescent="0.2">
      <c r="A103" s="9">
        <v>101</v>
      </c>
      <c r="B103" s="10" t="s">
        <v>41</v>
      </c>
      <c r="C103" s="11">
        <v>1573</v>
      </c>
      <c r="D103" s="12">
        <v>35919</v>
      </c>
      <c r="E103" s="129">
        <v>40</v>
      </c>
      <c r="F103" s="102">
        <v>24</v>
      </c>
      <c r="G103" s="208">
        <f t="shared" si="138"/>
        <v>21.6</v>
      </c>
      <c r="H103" s="71">
        <f t="shared" si="139"/>
        <v>2.16</v>
      </c>
      <c r="I103" s="71">
        <f t="shared" si="140"/>
        <v>2.16</v>
      </c>
      <c r="J103" s="71">
        <f t="shared" si="141"/>
        <v>2.16</v>
      </c>
      <c r="K103" s="71">
        <f t="shared" si="142"/>
        <v>2.16</v>
      </c>
      <c r="L103" s="71">
        <f t="shared" si="143"/>
        <v>2.16</v>
      </c>
      <c r="M103" s="71">
        <f t="shared" si="144"/>
        <v>2.16</v>
      </c>
      <c r="N103" s="71">
        <f t="shared" si="145"/>
        <v>2.16</v>
      </c>
      <c r="O103" s="130">
        <f t="shared" si="170"/>
        <v>0.18000000000000002</v>
      </c>
      <c r="P103" s="130">
        <f t="shared" si="171"/>
        <v>0.18000000000000002</v>
      </c>
      <c r="Q103" s="130">
        <f t="shared" si="172"/>
        <v>0.18000000000000002</v>
      </c>
      <c r="R103" s="130">
        <f t="shared" si="173"/>
        <v>0.18000000000000002</v>
      </c>
      <c r="S103" s="130">
        <f t="shared" si="174"/>
        <v>0.18000000000000002</v>
      </c>
      <c r="T103" s="130">
        <f t="shared" si="175"/>
        <v>0.18000000000000002</v>
      </c>
      <c r="U103" s="130">
        <f t="shared" si="176"/>
        <v>0.18000000000000002</v>
      </c>
      <c r="V103" s="130">
        <f t="shared" si="177"/>
        <v>0.18000000000000002</v>
      </c>
      <c r="W103" s="130">
        <f t="shared" si="178"/>
        <v>0.18000000000000002</v>
      </c>
      <c r="X103" s="130">
        <f t="shared" si="179"/>
        <v>0.18000000000000002</v>
      </c>
      <c r="Y103" s="130">
        <f t="shared" si="180"/>
        <v>0.18000000000000002</v>
      </c>
      <c r="Z103" s="130">
        <f t="shared" si="181"/>
        <v>0.18000000000000002</v>
      </c>
      <c r="AA103" s="100">
        <f t="shared" si="158"/>
        <v>2.1599999999999997</v>
      </c>
      <c r="AB103" s="100">
        <f t="shared" si="168"/>
        <v>0.18000000000000002</v>
      </c>
      <c r="AC103" s="100">
        <f t="shared" si="168"/>
        <v>0.18000000000000002</v>
      </c>
      <c r="AD103" s="100">
        <f t="shared" si="168"/>
        <v>0.18000000000000002</v>
      </c>
      <c r="AE103" s="100">
        <f t="shared" si="168"/>
        <v>0.18000000000000002</v>
      </c>
      <c r="AF103" s="100">
        <f t="shared" si="168"/>
        <v>0.18000000000000002</v>
      </c>
      <c r="AG103" s="100">
        <f t="shared" si="168"/>
        <v>0.18000000000000002</v>
      </c>
      <c r="AH103" s="100">
        <f t="shared" si="168"/>
        <v>0.18000000000000002</v>
      </c>
      <c r="AI103" s="100">
        <f t="shared" si="168"/>
        <v>0.18000000000000002</v>
      </c>
      <c r="AJ103" s="100">
        <f t="shared" si="168"/>
        <v>0.18000000000000002</v>
      </c>
      <c r="AK103" s="100">
        <f t="shared" si="168"/>
        <v>0.18000000000000002</v>
      </c>
      <c r="AL103" s="100">
        <f t="shared" si="168"/>
        <v>0.18000000000000002</v>
      </c>
      <c r="AM103" s="100">
        <f t="shared" si="168"/>
        <v>0.18000000000000002</v>
      </c>
      <c r="AN103" s="100">
        <f t="shared" si="135"/>
        <v>2.1599999999999997</v>
      </c>
      <c r="AO103" s="100">
        <f t="shared" si="169"/>
        <v>0.18000000000000002</v>
      </c>
      <c r="AP103" s="100">
        <f t="shared" si="169"/>
        <v>0.18000000000000002</v>
      </c>
      <c r="AQ103" s="100">
        <f t="shared" si="169"/>
        <v>0.18000000000000002</v>
      </c>
      <c r="AR103" s="100">
        <f t="shared" si="169"/>
        <v>0.18000000000000002</v>
      </c>
      <c r="AS103" s="100">
        <f t="shared" si="169"/>
        <v>0.18000000000000002</v>
      </c>
      <c r="AT103" s="100">
        <f t="shared" si="169"/>
        <v>0.18000000000000002</v>
      </c>
      <c r="AU103" s="100">
        <f t="shared" si="169"/>
        <v>0.18000000000000002</v>
      </c>
      <c r="AV103" s="100">
        <f t="shared" si="169"/>
        <v>0.18000000000000002</v>
      </c>
      <c r="AW103" s="100">
        <f t="shared" si="169"/>
        <v>0.18000000000000002</v>
      </c>
      <c r="AX103" s="100">
        <f t="shared" si="169"/>
        <v>0.18000000000000002</v>
      </c>
      <c r="AY103" s="100">
        <f t="shared" si="169"/>
        <v>0.18000000000000002</v>
      </c>
      <c r="AZ103" s="100">
        <f t="shared" si="169"/>
        <v>0.18000000000000002</v>
      </c>
      <c r="BA103" s="116">
        <f t="shared" si="163"/>
        <v>2.1599999999999997</v>
      </c>
      <c r="BB103" s="100" t="s">
        <v>176</v>
      </c>
      <c r="BC103" s="100" t="s">
        <v>176</v>
      </c>
      <c r="BD103" s="100" t="s">
        <v>176</v>
      </c>
      <c r="BE103" s="100" t="s">
        <v>176</v>
      </c>
      <c r="BF103" s="100" t="s">
        <v>176</v>
      </c>
      <c r="BG103" s="100" t="s">
        <v>176</v>
      </c>
      <c r="BH103" s="100" t="s">
        <v>176</v>
      </c>
      <c r="BI103" s="100" t="s">
        <v>176</v>
      </c>
      <c r="BJ103" s="100" t="s">
        <v>176</v>
      </c>
      <c r="BK103" s="100" t="s">
        <v>176</v>
      </c>
      <c r="BL103" s="100" t="s">
        <v>176</v>
      </c>
      <c r="BM103" s="100" t="s">
        <v>176</v>
      </c>
      <c r="BN103" s="116">
        <f t="shared" si="182"/>
        <v>0</v>
      </c>
      <c r="BO103" s="100" t="s">
        <v>176</v>
      </c>
      <c r="BP103" s="100" t="s">
        <v>176</v>
      </c>
      <c r="BQ103" s="83">
        <f t="shared" si="137"/>
        <v>8.3333333333333332E-3</v>
      </c>
      <c r="BR103" s="100">
        <f t="shared" si="183"/>
        <v>21.6</v>
      </c>
      <c r="BS103" s="212"/>
    </row>
    <row r="104" spans="1:71" ht="12.75" customHeight="1" outlineLevel="1" x14ac:dyDescent="0.2">
      <c r="A104" s="9">
        <v>102</v>
      </c>
      <c r="B104" s="10" t="s">
        <v>41</v>
      </c>
      <c r="C104" s="11">
        <v>1573</v>
      </c>
      <c r="D104" s="12">
        <v>35919</v>
      </c>
      <c r="E104" s="129">
        <v>40</v>
      </c>
      <c r="F104" s="102">
        <v>24</v>
      </c>
      <c r="G104" s="208">
        <f t="shared" si="138"/>
        <v>21.6</v>
      </c>
      <c r="H104" s="71">
        <f t="shared" si="139"/>
        <v>2.16</v>
      </c>
      <c r="I104" s="71">
        <f t="shared" si="140"/>
        <v>2.16</v>
      </c>
      <c r="J104" s="71">
        <f t="shared" si="141"/>
        <v>2.16</v>
      </c>
      <c r="K104" s="71">
        <f t="shared" si="142"/>
        <v>2.16</v>
      </c>
      <c r="L104" s="71">
        <f t="shared" si="143"/>
        <v>2.16</v>
      </c>
      <c r="M104" s="71">
        <f t="shared" si="144"/>
        <v>2.16</v>
      </c>
      <c r="N104" s="71">
        <f t="shared" si="145"/>
        <v>2.16</v>
      </c>
      <c r="O104" s="130">
        <f t="shared" si="170"/>
        <v>0.18000000000000002</v>
      </c>
      <c r="P104" s="130">
        <f t="shared" si="171"/>
        <v>0.18000000000000002</v>
      </c>
      <c r="Q104" s="130">
        <f t="shared" si="172"/>
        <v>0.18000000000000002</v>
      </c>
      <c r="R104" s="130">
        <f t="shared" si="173"/>
        <v>0.18000000000000002</v>
      </c>
      <c r="S104" s="130">
        <f t="shared" si="174"/>
        <v>0.18000000000000002</v>
      </c>
      <c r="T104" s="130">
        <f t="shared" si="175"/>
        <v>0.18000000000000002</v>
      </c>
      <c r="U104" s="130">
        <f t="shared" si="176"/>
        <v>0.18000000000000002</v>
      </c>
      <c r="V104" s="130">
        <f t="shared" si="177"/>
        <v>0.18000000000000002</v>
      </c>
      <c r="W104" s="130">
        <f t="shared" si="178"/>
        <v>0.18000000000000002</v>
      </c>
      <c r="X104" s="130">
        <f t="shared" si="179"/>
        <v>0.18000000000000002</v>
      </c>
      <c r="Y104" s="130">
        <f t="shared" si="180"/>
        <v>0.18000000000000002</v>
      </c>
      <c r="Z104" s="130">
        <f t="shared" si="181"/>
        <v>0.18000000000000002</v>
      </c>
      <c r="AA104" s="100">
        <f t="shared" si="158"/>
        <v>2.1599999999999997</v>
      </c>
      <c r="AB104" s="100">
        <f t="shared" si="168"/>
        <v>0.18000000000000002</v>
      </c>
      <c r="AC104" s="100">
        <f t="shared" si="168"/>
        <v>0.18000000000000002</v>
      </c>
      <c r="AD104" s="100">
        <f t="shared" si="168"/>
        <v>0.18000000000000002</v>
      </c>
      <c r="AE104" s="100">
        <f t="shared" si="168"/>
        <v>0.18000000000000002</v>
      </c>
      <c r="AF104" s="100">
        <f t="shared" si="168"/>
        <v>0.18000000000000002</v>
      </c>
      <c r="AG104" s="100">
        <f t="shared" si="168"/>
        <v>0.18000000000000002</v>
      </c>
      <c r="AH104" s="100">
        <f t="shared" si="168"/>
        <v>0.18000000000000002</v>
      </c>
      <c r="AI104" s="100">
        <f t="shared" si="168"/>
        <v>0.18000000000000002</v>
      </c>
      <c r="AJ104" s="100">
        <f t="shared" si="168"/>
        <v>0.18000000000000002</v>
      </c>
      <c r="AK104" s="100">
        <f t="shared" si="168"/>
        <v>0.18000000000000002</v>
      </c>
      <c r="AL104" s="100">
        <f t="shared" si="168"/>
        <v>0.18000000000000002</v>
      </c>
      <c r="AM104" s="100">
        <f t="shared" si="168"/>
        <v>0.18000000000000002</v>
      </c>
      <c r="AN104" s="100">
        <f t="shared" si="135"/>
        <v>2.1599999999999997</v>
      </c>
      <c r="AO104" s="100">
        <f t="shared" si="169"/>
        <v>0.18000000000000002</v>
      </c>
      <c r="AP104" s="100">
        <f t="shared" si="169"/>
        <v>0.18000000000000002</v>
      </c>
      <c r="AQ104" s="100">
        <f t="shared" si="169"/>
        <v>0.18000000000000002</v>
      </c>
      <c r="AR104" s="100">
        <f t="shared" si="169"/>
        <v>0.18000000000000002</v>
      </c>
      <c r="AS104" s="100">
        <f t="shared" si="169"/>
        <v>0.18000000000000002</v>
      </c>
      <c r="AT104" s="100">
        <f t="shared" si="169"/>
        <v>0.18000000000000002</v>
      </c>
      <c r="AU104" s="100">
        <f t="shared" si="169"/>
        <v>0.18000000000000002</v>
      </c>
      <c r="AV104" s="100">
        <f t="shared" si="169"/>
        <v>0.18000000000000002</v>
      </c>
      <c r="AW104" s="100">
        <f t="shared" si="169"/>
        <v>0.18000000000000002</v>
      </c>
      <c r="AX104" s="100">
        <f t="shared" si="169"/>
        <v>0.18000000000000002</v>
      </c>
      <c r="AY104" s="100">
        <f t="shared" si="169"/>
        <v>0.18000000000000002</v>
      </c>
      <c r="AZ104" s="100">
        <f t="shared" si="169"/>
        <v>0.18000000000000002</v>
      </c>
      <c r="BA104" s="116">
        <f t="shared" si="163"/>
        <v>2.1599999999999997</v>
      </c>
      <c r="BB104" s="100" t="s">
        <v>176</v>
      </c>
      <c r="BC104" s="100" t="s">
        <v>176</v>
      </c>
      <c r="BD104" s="100" t="s">
        <v>176</v>
      </c>
      <c r="BE104" s="100" t="s">
        <v>176</v>
      </c>
      <c r="BF104" s="100" t="s">
        <v>176</v>
      </c>
      <c r="BG104" s="100" t="s">
        <v>176</v>
      </c>
      <c r="BH104" s="100" t="s">
        <v>176</v>
      </c>
      <c r="BI104" s="100" t="s">
        <v>176</v>
      </c>
      <c r="BJ104" s="100" t="s">
        <v>176</v>
      </c>
      <c r="BK104" s="100" t="s">
        <v>176</v>
      </c>
      <c r="BL104" s="100" t="s">
        <v>176</v>
      </c>
      <c r="BM104" s="100" t="s">
        <v>176</v>
      </c>
      <c r="BN104" s="116">
        <f t="shared" si="182"/>
        <v>0</v>
      </c>
      <c r="BO104" s="100" t="s">
        <v>176</v>
      </c>
      <c r="BP104" s="100" t="s">
        <v>176</v>
      </c>
      <c r="BQ104" s="83">
        <f t="shared" si="137"/>
        <v>8.3333333333333332E-3</v>
      </c>
      <c r="BR104" s="100">
        <f t="shared" si="183"/>
        <v>21.6</v>
      </c>
      <c r="BS104" s="212"/>
    </row>
    <row r="105" spans="1:71" ht="12.75" customHeight="1" outlineLevel="1" x14ac:dyDescent="0.2">
      <c r="A105" s="9">
        <v>103</v>
      </c>
      <c r="B105" s="10" t="s">
        <v>41</v>
      </c>
      <c r="C105" s="11">
        <v>1573</v>
      </c>
      <c r="D105" s="12">
        <v>35919</v>
      </c>
      <c r="E105" s="129">
        <v>40</v>
      </c>
      <c r="F105" s="102">
        <v>24</v>
      </c>
      <c r="G105" s="208">
        <f t="shared" si="138"/>
        <v>21.6</v>
      </c>
      <c r="H105" s="71">
        <f t="shared" si="139"/>
        <v>2.16</v>
      </c>
      <c r="I105" s="71">
        <f t="shared" si="140"/>
        <v>2.16</v>
      </c>
      <c r="J105" s="71">
        <f t="shared" si="141"/>
        <v>2.16</v>
      </c>
      <c r="K105" s="71">
        <f t="shared" si="142"/>
        <v>2.16</v>
      </c>
      <c r="L105" s="71">
        <f t="shared" si="143"/>
        <v>2.16</v>
      </c>
      <c r="M105" s="71">
        <f t="shared" si="144"/>
        <v>2.16</v>
      </c>
      <c r="N105" s="71">
        <f t="shared" si="145"/>
        <v>2.16</v>
      </c>
      <c r="O105" s="130">
        <f t="shared" si="170"/>
        <v>0.18000000000000002</v>
      </c>
      <c r="P105" s="130">
        <f t="shared" si="171"/>
        <v>0.18000000000000002</v>
      </c>
      <c r="Q105" s="130">
        <f t="shared" si="172"/>
        <v>0.18000000000000002</v>
      </c>
      <c r="R105" s="130">
        <f t="shared" si="173"/>
        <v>0.18000000000000002</v>
      </c>
      <c r="S105" s="130">
        <f t="shared" si="174"/>
        <v>0.18000000000000002</v>
      </c>
      <c r="T105" s="130">
        <f t="shared" si="175"/>
        <v>0.18000000000000002</v>
      </c>
      <c r="U105" s="130">
        <f t="shared" si="176"/>
        <v>0.18000000000000002</v>
      </c>
      <c r="V105" s="130">
        <f t="shared" si="177"/>
        <v>0.18000000000000002</v>
      </c>
      <c r="W105" s="130">
        <f t="shared" si="178"/>
        <v>0.18000000000000002</v>
      </c>
      <c r="X105" s="130">
        <f t="shared" si="179"/>
        <v>0.18000000000000002</v>
      </c>
      <c r="Y105" s="130">
        <f t="shared" si="180"/>
        <v>0.18000000000000002</v>
      </c>
      <c r="Z105" s="130">
        <f t="shared" si="181"/>
        <v>0.18000000000000002</v>
      </c>
      <c r="AA105" s="100">
        <f t="shared" si="158"/>
        <v>2.1599999999999997</v>
      </c>
      <c r="AB105" s="100">
        <f t="shared" si="168"/>
        <v>0.18000000000000002</v>
      </c>
      <c r="AC105" s="100">
        <f t="shared" si="168"/>
        <v>0.18000000000000002</v>
      </c>
      <c r="AD105" s="100">
        <f t="shared" si="168"/>
        <v>0.18000000000000002</v>
      </c>
      <c r="AE105" s="100">
        <f t="shared" si="168"/>
        <v>0.18000000000000002</v>
      </c>
      <c r="AF105" s="100">
        <f t="shared" si="168"/>
        <v>0.18000000000000002</v>
      </c>
      <c r="AG105" s="100">
        <f t="shared" si="168"/>
        <v>0.18000000000000002</v>
      </c>
      <c r="AH105" s="100">
        <f t="shared" si="168"/>
        <v>0.18000000000000002</v>
      </c>
      <c r="AI105" s="100">
        <f t="shared" si="168"/>
        <v>0.18000000000000002</v>
      </c>
      <c r="AJ105" s="100">
        <f t="shared" si="168"/>
        <v>0.18000000000000002</v>
      </c>
      <c r="AK105" s="100">
        <f t="shared" si="168"/>
        <v>0.18000000000000002</v>
      </c>
      <c r="AL105" s="100">
        <f t="shared" si="168"/>
        <v>0.18000000000000002</v>
      </c>
      <c r="AM105" s="100">
        <f t="shared" si="168"/>
        <v>0.18000000000000002</v>
      </c>
      <c r="AN105" s="100">
        <f t="shared" si="135"/>
        <v>2.1599999999999997</v>
      </c>
      <c r="AO105" s="100">
        <f t="shared" si="169"/>
        <v>0.18000000000000002</v>
      </c>
      <c r="AP105" s="100">
        <f t="shared" si="169"/>
        <v>0.18000000000000002</v>
      </c>
      <c r="AQ105" s="100">
        <f t="shared" si="169"/>
        <v>0.18000000000000002</v>
      </c>
      <c r="AR105" s="100">
        <f t="shared" si="169"/>
        <v>0.18000000000000002</v>
      </c>
      <c r="AS105" s="100">
        <f t="shared" si="169"/>
        <v>0.18000000000000002</v>
      </c>
      <c r="AT105" s="100">
        <f t="shared" si="169"/>
        <v>0.18000000000000002</v>
      </c>
      <c r="AU105" s="100">
        <f t="shared" si="169"/>
        <v>0.18000000000000002</v>
      </c>
      <c r="AV105" s="100">
        <f t="shared" si="169"/>
        <v>0.18000000000000002</v>
      </c>
      <c r="AW105" s="100">
        <f t="shared" si="169"/>
        <v>0.18000000000000002</v>
      </c>
      <c r="AX105" s="100">
        <f t="shared" si="169"/>
        <v>0.18000000000000002</v>
      </c>
      <c r="AY105" s="100">
        <f t="shared" si="169"/>
        <v>0.18000000000000002</v>
      </c>
      <c r="AZ105" s="100">
        <f t="shared" si="169"/>
        <v>0.18000000000000002</v>
      </c>
      <c r="BA105" s="116">
        <f t="shared" si="163"/>
        <v>2.1599999999999997</v>
      </c>
      <c r="BB105" s="100" t="s">
        <v>176</v>
      </c>
      <c r="BC105" s="100" t="s">
        <v>176</v>
      </c>
      <c r="BD105" s="100" t="s">
        <v>176</v>
      </c>
      <c r="BE105" s="100" t="s">
        <v>176</v>
      </c>
      <c r="BF105" s="100" t="s">
        <v>176</v>
      </c>
      <c r="BG105" s="100" t="s">
        <v>176</v>
      </c>
      <c r="BH105" s="100" t="s">
        <v>176</v>
      </c>
      <c r="BI105" s="100" t="s">
        <v>176</v>
      </c>
      <c r="BJ105" s="100" t="s">
        <v>176</v>
      </c>
      <c r="BK105" s="100" t="s">
        <v>176</v>
      </c>
      <c r="BL105" s="100" t="s">
        <v>176</v>
      </c>
      <c r="BM105" s="100" t="s">
        <v>176</v>
      </c>
      <c r="BN105" s="116">
        <f t="shared" si="182"/>
        <v>0</v>
      </c>
      <c r="BO105" s="100" t="s">
        <v>176</v>
      </c>
      <c r="BP105" s="100" t="s">
        <v>176</v>
      </c>
      <c r="BQ105" s="83">
        <f t="shared" si="137"/>
        <v>8.3333333333333332E-3</v>
      </c>
      <c r="BR105" s="100">
        <f t="shared" si="183"/>
        <v>21.6</v>
      </c>
      <c r="BS105" s="212"/>
    </row>
    <row r="106" spans="1:71" ht="12.75" customHeight="1" outlineLevel="1" x14ac:dyDescent="0.2">
      <c r="A106" s="9">
        <v>104</v>
      </c>
      <c r="B106" s="10" t="s">
        <v>41</v>
      </c>
      <c r="C106" s="11">
        <v>1573</v>
      </c>
      <c r="D106" s="12">
        <v>35919</v>
      </c>
      <c r="E106" s="129">
        <v>40</v>
      </c>
      <c r="F106" s="102">
        <v>24</v>
      </c>
      <c r="G106" s="208">
        <f t="shared" si="138"/>
        <v>21.6</v>
      </c>
      <c r="H106" s="71">
        <f t="shared" si="139"/>
        <v>2.16</v>
      </c>
      <c r="I106" s="71">
        <f t="shared" si="140"/>
        <v>2.16</v>
      </c>
      <c r="J106" s="71">
        <f t="shared" si="141"/>
        <v>2.16</v>
      </c>
      <c r="K106" s="71">
        <f t="shared" si="142"/>
        <v>2.16</v>
      </c>
      <c r="L106" s="71">
        <f t="shared" si="143"/>
        <v>2.16</v>
      </c>
      <c r="M106" s="71">
        <f t="shared" si="144"/>
        <v>2.16</v>
      </c>
      <c r="N106" s="71">
        <f t="shared" si="145"/>
        <v>2.16</v>
      </c>
      <c r="O106" s="130">
        <f t="shared" si="170"/>
        <v>0.18000000000000002</v>
      </c>
      <c r="P106" s="130">
        <f t="shared" si="171"/>
        <v>0.18000000000000002</v>
      </c>
      <c r="Q106" s="130">
        <f t="shared" si="172"/>
        <v>0.18000000000000002</v>
      </c>
      <c r="R106" s="130">
        <f t="shared" si="173"/>
        <v>0.18000000000000002</v>
      </c>
      <c r="S106" s="130">
        <f t="shared" si="174"/>
        <v>0.18000000000000002</v>
      </c>
      <c r="T106" s="130">
        <f t="shared" si="175"/>
        <v>0.18000000000000002</v>
      </c>
      <c r="U106" s="130">
        <f t="shared" si="176"/>
        <v>0.18000000000000002</v>
      </c>
      <c r="V106" s="130">
        <f t="shared" si="177"/>
        <v>0.18000000000000002</v>
      </c>
      <c r="W106" s="130">
        <f t="shared" si="178"/>
        <v>0.18000000000000002</v>
      </c>
      <c r="X106" s="130">
        <f t="shared" si="179"/>
        <v>0.18000000000000002</v>
      </c>
      <c r="Y106" s="130">
        <f t="shared" si="180"/>
        <v>0.18000000000000002</v>
      </c>
      <c r="Z106" s="130">
        <f t="shared" si="181"/>
        <v>0.18000000000000002</v>
      </c>
      <c r="AA106" s="100">
        <f t="shared" si="158"/>
        <v>2.1599999999999997</v>
      </c>
      <c r="AB106" s="100">
        <f t="shared" ref="AB106:AM115" si="184">$G106*$BQ106</f>
        <v>0.18000000000000002</v>
      </c>
      <c r="AC106" s="100">
        <f t="shared" si="184"/>
        <v>0.18000000000000002</v>
      </c>
      <c r="AD106" s="100">
        <f t="shared" si="184"/>
        <v>0.18000000000000002</v>
      </c>
      <c r="AE106" s="100">
        <f t="shared" si="184"/>
        <v>0.18000000000000002</v>
      </c>
      <c r="AF106" s="100">
        <f t="shared" si="184"/>
        <v>0.18000000000000002</v>
      </c>
      <c r="AG106" s="100">
        <f t="shared" si="184"/>
        <v>0.18000000000000002</v>
      </c>
      <c r="AH106" s="100">
        <f t="shared" si="184"/>
        <v>0.18000000000000002</v>
      </c>
      <c r="AI106" s="100">
        <f t="shared" si="184"/>
        <v>0.18000000000000002</v>
      </c>
      <c r="AJ106" s="100">
        <f t="shared" si="184"/>
        <v>0.18000000000000002</v>
      </c>
      <c r="AK106" s="100">
        <f t="shared" si="184"/>
        <v>0.18000000000000002</v>
      </c>
      <c r="AL106" s="100">
        <f t="shared" si="184"/>
        <v>0.18000000000000002</v>
      </c>
      <c r="AM106" s="100">
        <f t="shared" si="184"/>
        <v>0.18000000000000002</v>
      </c>
      <c r="AN106" s="100">
        <f t="shared" si="135"/>
        <v>2.1599999999999997</v>
      </c>
      <c r="AO106" s="100">
        <f t="shared" ref="AO106:AZ115" si="185">$G106*$BQ106</f>
        <v>0.18000000000000002</v>
      </c>
      <c r="AP106" s="100">
        <f t="shared" si="185"/>
        <v>0.18000000000000002</v>
      </c>
      <c r="AQ106" s="100">
        <f t="shared" si="185"/>
        <v>0.18000000000000002</v>
      </c>
      <c r="AR106" s="100">
        <f t="shared" si="185"/>
        <v>0.18000000000000002</v>
      </c>
      <c r="AS106" s="100">
        <f t="shared" si="185"/>
        <v>0.18000000000000002</v>
      </c>
      <c r="AT106" s="100">
        <f t="shared" si="185"/>
        <v>0.18000000000000002</v>
      </c>
      <c r="AU106" s="100">
        <f t="shared" si="185"/>
        <v>0.18000000000000002</v>
      </c>
      <c r="AV106" s="100">
        <f t="shared" si="185"/>
        <v>0.18000000000000002</v>
      </c>
      <c r="AW106" s="100">
        <f t="shared" si="185"/>
        <v>0.18000000000000002</v>
      </c>
      <c r="AX106" s="100">
        <f t="shared" si="185"/>
        <v>0.18000000000000002</v>
      </c>
      <c r="AY106" s="100">
        <f t="shared" si="185"/>
        <v>0.18000000000000002</v>
      </c>
      <c r="AZ106" s="100">
        <f t="shared" si="185"/>
        <v>0.18000000000000002</v>
      </c>
      <c r="BA106" s="116">
        <f t="shared" si="163"/>
        <v>2.1599999999999997</v>
      </c>
      <c r="BB106" s="100" t="s">
        <v>176</v>
      </c>
      <c r="BC106" s="100" t="s">
        <v>176</v>
      </c>
      <c r="BD106" s="100" t="s">
        <v>176</v>
      </c>
      <c r="BE106" s="100" t="s">
        <v>176</v>
      </c>
      <c r="BF106" s="100" t="s">
        <v>176</v>
      </c>
      <c r="BG106" s="100" t="s">
        <v>176</v>
      </c>
      <c r="BH106" s="100" t="s">
        <v>176</v>
      </c>
      <c r="BI106" s="100" t="s">
        <v>176</v>
      </c>
      <c r="BJ106" s="100" t="s">
        <v>176</v>
      </c>
      <c r="BK106" s="100" t="s">
        <v>176</v>
      </c>
      <c r="BL106" s="100" t="s">
        <v>176</v>
      </c>
      <c r="BM106" s="100" t="s">
        <v>176</v>
      </c>
      <c r="BN106" s="116">
        <f t="shared" si="182"/>
        <v>0</v>
      </c>
      <c r="BO106" s="100" t="s">
        <v>176</v>
      </c>
      <c r="BP106" s="100" t="s">
        <v>176</v>
      </c>
      <c r="BQ106" s="83">
        <f t="shared" si="137"/>
        <v>8.3333333333333332E-3</v>
      </c>
      <c r="BR106" s="100">
        <f t="shared" si="183"/>
        <v>21.6</v>
      </c>
      <c r="BS106" s="212"/>
    </row>
    <row r="107" spans="1:71" ht="12.75" customHeight="1" outlineLevel="1" x14ac:dyDescent="0.2">
      <c r="A107" s="9">
        <v>105</v>
      </c>
      <c r="B107" s="10" t="s">
        <v>41</v>
      </c>
      <c r="C107" s="11">
        <v>1573</v>
      </c>
      <c r="D107" s="12">
        <v>35919</v>
      </c>
      <c r="E107" s="129">
        <v>40</v>
      </c>
      <c r="F107" s="102">
        <v>24</v>
      </c>
      <c r="G107" s="208">
        <f t="shared" si="138"/>
        <v>21.6</v>
      </c>
      <c r="H107" s="71">
        <f t="shared" si="139"/>
        <v>2.16</v>
      </c>
      <c r="I107" s="71">
        <f t="shared" si="140"/>
        <v>2.16</v>
      </c>
      <c r="J107" s="71">
        <f t="shared" si="141"/>
        <v>2.16</v>
      </c>
      <c r="K107" s="71">
        <f t="shared" si="142"/>
        <v>2.16</v>
      </c>
      <c r="L107" s="71">
        <f t="shared" si="143"/>
        <v>2.16</v>
      </c>
      <c r="M107" s="71">
        <f t="shared" si="144"/>
        <v>2.16</v>
      </c>
      <c r="N107" s="71">
        <f t="shared" si="145"/>
        <v>2.16</v>
      </c>
      <c r="O107" s="130">
        <f t="shared" si="170"/>
        <v>0.18000000000000002</v>
      </c>
      <c r="P107" s="130">
        <f t="shared" si="171"/>
        <v>0.18000000000000002</v>
      </c>
      <c r="Q107" s="130">
        <f t="shared" si="172"/>
        <v>0.18000000000000002</v>
      </c>
      <c r="R107" s="130">
        <f t="shared" si="173"/>
        <v>0.18000000000000002</v>
      </c>
      <c r="S107" s="130">
        <f t="shared" si="174"/>
        <v>0.18000000000000002</v>
      </c>
      <c r="T107" s="130">
        <f t="shared" si="175"/>
        <v>0.18000000000000002</v>
      </c>
      <c r="U107" s="130">
        <f t="shared" si="176"/>
        <v>0.18000000000000002</v>
      </c>
      <c r="V107" s="130">
        <f t="shared" si="177"/>
        <v>0.18000000000000002</v>
      </c>
      <c r="W107" s="130">
        <f t="shared" si="178"/>
        <v>0.18000000000000002</v>
      </c>
      <c r="X107" s="130">
        <f t="shared" si="179"/>
        <v>0.18000000000000002</v>
      </c>
      <c r="Y107" s="130">
        <f t="shared" si="180"/>
        <v>0.18000000000000002</v>
      </c>
      <c r="Z107" s="130">
        <f t="shared" si="181"/>
        <v>0.18000000000000002</v>
      </c>
      <c r="AA107" s="100">
        <f t="shared" si="158"/>
        <v>2.1599999999999997</v>
      </c>
      <c r="AB107" s="100">
        <f t="shared" si="184"/>
        <v>0.18000000000000002</v>
      </c>
      <c r="AC107" s="100">
        <f t="shared" si="184"/>
        <v>0.18000000000000002</v>
      </c>
      <c r="AD107" s="100">
        <f t="shared" si="184"/>
        <v>0.18000000000000002</v>
      </c>
      <c r="AE107" s="100">
        <f t="shared" si="184"/>
        <v>0.18000000000000002</v>
      </c>
      <c r="AF107" s="100">
        <f t="shared" si="184"/>
        <v>0.18000000000000002</v>
      </c>
      <c r="AG107" s="100">
        <f t="shared" si="184"/>
        <v>0.18000000000000002</v>
      </c>
      <c r="AH107" s="100">
        <f t="shared" si="184"/>
        <v>0.18000000000000002</v>
      </c>
      <c r="AI107" s="100">
        <f t="shared" si="184"/>
        <v>0.18000000000000002</v>
      </c>
      <c r="AJ107" s="100">
        <f t="shared" si="184"/>
        <v>0.18000000000000002</v>
      </c>
      <c r="AK107" s="100">
        <f t="shared" si="184"/>
        <v>0.18000000000000002</v>
      </c>
      <c r="AL107" s="100">
        <f t="shared" si="184"/>
        <v>0.18000000000000002</v>
      </c>
      <c r="AM107" s="100">
        <f t="shared" si="184"/>
        <v>0.18000000000000002</v>
      </c>
      <c r="AN107" s="100">
        <f t="shared" si="135"/>
        <v>2.1599999999999997</v>
      </c>
      <c r="AO107" s="100">
        <f t="shared" si="185"/>
        <v>0.18000000000000002</v>
      </c>
      <c r="AP107" s="100">
        <f t="shared" si="185"/>
        <v>0.18000000000000002</v>
      </c>
      <c r="AQ107" s="100">
        <f t="shared" si="185"/>
        <v>0.18000000000000002</v>
      </c>
      <c r="AR107" s="100">
        <f t="shared" si="185"/>
        <v>0.18000000000000002</v>
      </c>
      <c r="AS107" s="100">
        <f t="shared" si="185"/>
        <v>0.18000000000000002</v>
      </c>
      <c r="AT107" s="100">
        <f t="shared" si="185"/>
        <v>0.18000000000000002</v>
      </c>
      <c r="AU107" s="100">
        <f t="shared" si="185"/>
        <v>0.18000000000000002</v>
      </c>
      <c r="AV107" s="100">
        <f t="shared" si="185"/>
        <v>0.18000000000000002</v>
      </c>
      <c r="AW107" s="100">
        <f t="shared" si="185"/>
        <v>0.18000000000000002</v>
      </c>
      <c r="AX107" s="100">
        <f t="shared" si="185"/>
        <v>0.18000000000000002</v>
      </c>
      <c r="AY107" s="100">
        <f t="shared" si="185"/>
        <v>0.18000000000000002</v>
      </c>
      <c r="AZ107" s="100">
        <f t="shared" si="185"/>
        <v>0.18000000000000002</v>
      </c>
      <c r="BA107" s="116">
        <f t="shared" si="163"/>
        <v>2.1599999999999997</v>
      </c>
      <c r="BB107" s="100" t="s">
        <v>176</v>
      </c>
      <c r="BC107" s="100" t="s">
        <v>176</v>
      </c>
      <c r="BD107" s="100" t="s">
        <v>176</v>
      </c>
      <c r="BE107" s="100" t="s">
        <v>176</v>
      </c>
      <c r="BF107" s="100" t="s">
        <v>176</v>
      </c>
      <c r="BG107" s="100" t="s">
        <v>176</v>
      </c>
      <c r="BH107" s="100" t="s">
        <v>176</v>
      </c>
      <c r="BI107" s="100" t="s">
        <v>176</v>
      </c>
      <c r="BJ107" s="100" t="s">
        <v>176</v>
      </c>
      <c r="BK107" s="100" t="s">
        <v>176</v>
      </c>
      <c r="BL107" s="100" t="s">
        <v>176</v>
      </c>
      <c r="BM107" s="100" t="s">
        <v>176</v>
      </c>
      <c r="BN107" s="116">
        <f t="shared" si="182"/>
        <v>0</v>
      </c>
      <c r="BO107" s="100" t="s">
        <v>176</v>
      </c>
      <c r="BP107" s="100" t="s">
        <v>176</v>
      </c>
      <c r="BQ107" s="83">
        <f t="shared" si="137"/>
        <v>8.3333333333333332E-3</v>
      </c>
      <c r="BR107" s="100">
        <f t="shared" si="183"/>
        <v>21.6</v>
      </c>
      <c r="BS107" s="212"/>
    </row>
    <row r="108" spans="1:71" ht="12.75" customHeight="1" outlineLevel="1" x14ac:dyDescent="0.2">
      <c r="A108" s="9">
        <v>106</v>
      </c>
      <c r="B108" s="10" t="s">
        <v>41</v>
      </c>
      <c r="C108" s="11">
        <v>1573</v>
      </c>
      <c r="D108" s="12">
        <v>35919</v>
      </c>
      <c r="E108" s="129">
        <v>40</v>
      </c>
      <c r="F108" s="102">
        <v>24</v>
      </c>
      <c r="G108" s="208">
        <f t="shared" si="138"/>
        <v>21.6</v>
      </c>
      <c r="H108" s="71">
        <f t="shared" si="139"/>
        <v>2.16</v>
      </c>
      <c r="I108" s="71">
        <f t="shared" si="140"/>
        <v>2.16</v>
      </c>
      <c r="J108" s="71">
        <f t="shared" si="141"/>
        <v>2.16</v>
      </c>
      <c r="K108" s="71">
        <f t="shared" si="142"/>
        <v>2.16</v>
      </c>
      <c r="L108" s="71">
        <f t="shared" si="143"/>
        <v>2.16</v>
      </c>
      <c r="M108" s="71">
        <f t="shared" si="144"/>
        <v>2.16</v>
      </c>
      <c r="N108" s="71">
        <f t="shared" si="145"/>
        <v>2.16</v>
      </c>
      <c r="O108" s="130">
        <f t="shared" si="170"/>
        <v>0.18000000000000002</v>
      </c>
      <c r="P108" s="130">
        <f t="shared" si="171"/>
        <v>0.18000000000000002</v>
      </c>
      <c r="Q108" s="130">
        <f t="shared" si="172"/>
        <v>0.18000000000000002</v>
      </c>
      <c r="R108" s="130">
        <f t="shared" si="173"/>
        <v>0.18000000000000002</v>
      </c>
      <c r="S108" s="130">
        <f t="shared" si="174"/>
        <v>0.18000000000000002</v>
      </c>
      <c r="T108" s="130">
        <f t="shared" si="175"/>
        <v>0.18000000000000002</v>
      </c>
      <c r="U108" s="130">
        <f t="shared" si="176"/>
        <v>0.18000000000000002</v>
      </c>
      <c r="V108" s="130">
        <f t="shared" si="177"/>
        <v>0.18000000000000002</v>
      </c>
      <c r="W108" s="130">
        <f t="shared" si="178"/>
        <v>0.18000000000000002</v>
      </c>
      <c r="X108" s="130">
        <f t="shared" si="179"/>
        <v>0.18000000000000002</v>
      </c>
      <c r="Y108" s="130">
        <f t="shared" si="180"/>
        <v>0.18000000000000002</v>
      </c>
      <c r="Z108" s="130">
        <f t="shared" si="181"/>
        <v>0.18000000000000002</v>
      </c>
      <c r="AA108" s="100">
        <f t="shared" si="158"/>
        <v>2.1599999999999997</v>
      </c>
      <c r="AB108" s="100">
        <f t="shared" si="184"/>
        <v>0.18000000000000002</v>
      </c>
      <c r="AC108" s="100">
        <f t="shared" si="184"/>
        <v>0.18000000000000002</v>
      </c>
      <c r="AD108" s="100">
        <f t="shared" si="184"/>
        <v>0.18000000000000002</v>
      </c>
      <c r="AE108" s="100">
        <f t="shared" si="184"/>
        <v>0.18000000000000002</v>
      </c>
      <c r="AF108" s="100">
        <f t="shared" si="184"/>
        <v>0.18000000000000002</v>
      </c>
      <c r="AG108" s="100">
        <f t="shared" si="184"/>
        <v>0.18000000000000002</v>
      </c>
      <c r="AH108" s="100">
        <f t="shared" si="184"/>
        <v>0.18000000000000002</v>
      </c>
      <c r="AI108" s="100">
        <f t="shared" si="184"/>
        <v>0.18000000000000002</v>
      </c>
      <c r="AJ108" s="100">
        <f t="shared" si="184"/>
        <v>0.18000000000000002</v>
      </c>
      <c r="AK108" s="100">
        <f t="shared" si="184"/>
        <v>0.18000000000000002</v>
      </c>
      <c r="AL108" s="100">
        <f t="shared" si="184"/>
        <v>0.18000000000000002</v>
      </c>
      <c r="AM108" s="100">
        <f t="shared" si="184"/>
        <v>0.18000000000000002</v>
      </c>
      <c r="AN108" s="100">
        <f t="shared" si="135"/>
        <v>2.1599999999999997</v>
      </c>
      <c r="AO108" s="100">
        <f t="shared" si="185"/>
        <v>0.18000000000000002</v>
      </c>
      <c r="AP108" s="100">
        <f t="shared" si="185"/>
        <v>0.18000000000000002</v>
      </c>
      <c r="AQ108" s="100">
        <f t="shared" si="185"/>
        <v>0.18000000000000002</v>
      </c>
      <c r="AR108" s="100">
        <f t="shared" si="185"/>
        <v>0.18000000000000002</v>
      </c>
      <c r="AS108" s="100">
        <f t="shared" si="185"/>
        <v>0.18000000000000002</v>
      </c>
      <c r="AT108" s="100">
        <f t="shared" si="185"/>
        <v>0.18000000000000002</v>
      </c>
      <c r="AU108" s="100">
        <f t="shared" si="185"/>
        <v>0.18000000000000002</v>
      </c>
      <c r="AV108" s="100">
        <f t="shared" si="185"/>
        <v>0.18000000000000002</v>
      </c>
      <c r="AW108" s="100">
        <f t="shared" si="185"/>
        <v>0.18000000000000002</v>
      </c>
      <c r="AX108" s="100">
        <f t="shared" si="185"/>
        <v>0.18000000000000002</v>
      </c>
      <c r="AY108" s="100">
        <f t="shared" si="185"/>
        <v>0.18000000000000002</v>
      </c>
      <c r="AZ108" s="100">
        <f t="shared" si="185"/>
        <v>0.18000000000000002</v>
      </c>
      <c r="BA108" s="116">
        <f t="shared" si="163"/>
        <v>2.1599999999999997</v>
      </c>
      <c r="BB108" s="100" t="s">
        <v>176</v>
      </c>
      <c r="BC108" s="100" t="s">
        <v>176</v>
      </c>
      <c r="BD108" s="100" t="s">
        <v>176</v>
      </c>
      <c r="BE108" s="100" t="s">
        <v>176</v>
      </c>
      <c r="BF108" s="100" t="s">
        <v>176</v>
      </c>
      <c r="BG108" s="100" t="s">
        <v>176</v>
      </c>
      <c r="BH108" s="100" t="s">
        <v>176</v>
      </c>
      <c r="BI108" s="100" t="s">
        <v>176</v>
      </c>
      <c r="BJ108" s="100" t="s">
        <v>176</v>
      </c>
      <c r="BK108" s="100" t="s">
        <v>176</v>
      </c>
      <c r="BL108" s="100" t="s">
        <v>176</v>
      </c>
      <c r="BM108" s="100" t="s">
        <v>176</v>
      </c>
      <c r="BN108" s="116">
        <f t="shared" si="182"/>
        <v>0</v>
      </c>
      <c r="BO108" s="100" t="s">
        <v>176</v>
      </c>
      <c r="BP108" s="100" t="s">
        <v>176</v>
      </c>
      <c r="BQ108" s="83">
        <f t="shared" si="137"/>
        <v>8.3333333333333332E-3</v>
      </c>
      <c r="BR108" s="100">
        <f t="shared" si="183"/>
        <v>21.6</v>
      </c>
      <c r="BS108" s="212"/>
    </row>
    <row r="109" spans="1:71" ht="12.75" customHeight="1" outlineLevel="1" x14ac:dyDescent="0.2">
      <c r="A109" s="9">
        <v>107</v>
      </c>
      <c r="B109" s="10" t="s">
        <v>41</v>
      </c>
      <c r="C109" s="11">
        <v>1573</v>
      </c>
      <c r="D109" s="12">
        <v>35919</v>
      </c>
      <c r="E109" s="129">
        <v>40</v>
      </c>
      <c r="F109" s="102">
        <v>24</v>
      </c>
      <c r="G109" s="208">
        <f t="shared" si="138"/>
        <v>21.6</v>
      </c>
      <c r="H109" s="71">
        <f t="shared" si="139"/>
        <v>2.16</v>
      </c>
      <c r="I109" s="71">
        <f t="shared" si="140"/>
        <v>2.16</v>
      </c>
      <c r="J109" s="71">
        <f t="shared" si="141"/>
        <v>2.16</v>
      </c>
      <c r="K109" s="71">
        <f t="shared" si="142"/>
        <v>2.16</v>
      </c>
      <c r="L109" s="71">
        <f t="shared" si="143"/>
        <v>2.16</v>
      </c>
      <c r="M109" s="71">
        <f t="shared" si="144"/>
        <v>2.16</v>
      </c>
      <c r="N109" s="71">
        <f t="shared" si="145"/>
        <v>2.16</v>
      </c>
      <c r="O109" s="130">
        <f t="shared" si="170"/>
        <v>0.18000000000000002</v>
      </c>
      <c r="P109" s="130">
        <f t="shared" si="171"/>
        <v>0.18000000000000002</v>
      </c>
      <c r="Q109" s="130">
        <f t="shared" si="172"/>
        <v>0.18000000000000002</v>
      </c>
      <c r="R109" s="130">
        <f t="shared" si="173"/>
        <v>0.18000000000000002</v>
      </c>
      <c r="S109" s="130">
        <f t="shared" si="174"/>
        <v>0.18000000000000002</v>
      </c>
      <c r="T109" s="130">
        <f t="shared" si="175"/>
        <v>0.18000000000000002</v>
      </c>
      <c r="U109" s="130">
        <f t="shared" si="176"/>
        <v>0.18000000000000002</v>
      </c>
      <c r="V109" s="130">
        <f t="shared" si="177"/>
        <v>0.18000000000000002</v>
      </c>
      <c r="W109" s="130">
        <f t="shared" si="178"/>
        <v>0.18000000000000002</v>
      </c>
      <c r="X109" s="130">
        <f t="shared" si="179"/>
        <v>0.18000000000000002</v>
      </c>
      <c r="Y109" s="130">
        <f t="shared" si="180"/>
        <v>0.18000000000000002</v>
      </c>
      <c r="Z109" s="130">
        <f t="shared" si="181"/>
        <v>0.18000000000000002</v>
      </c>
      <c r="AA109" s="100">
        <f t="shared" si="158"/>
        <v>2.1599999999999997</v>
      </c>
      <c r="AB109" s="100">
        <f t="shared" si="184"/>
        <v>0.18000000000000002</v>
      </c>
      <c r="AC109" s="100">
        <f t="shared" si="184"/>
        <v>0.18000000000000002</v>
      </c>
      <c r="AD109" s="100">
        <f t="shared" si="184"/>
        <v>0.18000000000000002</v>
      </c>
      <c r="AE109" s="100">
        <f t="shared" si="184"/>
        <v>0.18000000000000002</v>
      </c>
      <c r="AF109" s="100">
        <f t="shared" si="184"/>
        <v>0.18000000000000002</v>
      </c>
      <c r="AG109" s="100">
        <f t="shared" si="184"/>
        <v>0.18000000000000002</v>
      </c>
      <c r="AH109" s="100">
        <f t="shared" si="184"/>
        <v>0.18000000000000002</v>
      </c>
      <c r="AI109" s="100">
        <f t="shared" si="184"/>
        <v>0.18000000000000002</v>
      </c>
      <c r="AJ109" s="100">
        <f t="shared" si="184"/>
        <v>0.18000000000000002</v>
      </c>
      <c r="AK109" s="100">
        <f t="shared" si="184"/>
        <v>0.18000000000000002</v>
      </c>
      <c r="AL109" s="100">
        <f t="shared" si="184"/>
        <v>0.18000000000000002</v>
      </c>
      <c r="AM109" s="100">
        <f t="shared" si="184"/>
        <v>0.18000000000000002</v>
      </c>
      <c r="AN109" s="100">
        <f t="shared" si="135"/>
        <v>2.1599999999999997</v>
      </c>
      <c r="AO109" s="100">
        <f t="shared" si="185"/>
        <v>0.18000000000000002</v>
      </c>
      <c r="AP109" s="100">
        <f t="shared" si="185"/>
        <v>0.18000000000000002</v>
      </c>
      <c r="AQ109" s="100">
        <f t="shared" si="185"/>
        <v>0.18000000000000002</v>
      </c>
      <c r="AR109" s="100">
        <f t="shared" si="185"/>
        <v>0.18000000000000002</v>
      </c>
      <c r="AS109" s="100">
        <f t="shared" si="185"/>
        <v>0.18000000000000002</v>
      </c>
      <c r="AT109" s="100">
        <f t="shared" si="185"/>
        <v>0.18000000000000002</v>
      </c>
      <c r="AU109" s="100">
        <f t="shared" si="185"/>
        <v>0.18000000000000002</v>
      </c>
      <c r="AV109" s="100">
        <f t="shared" si="185"/>
        <v>0.18000000000000002</v>
      </c>
      <c r="AW109" s="100">
        <f t="shared" si="185"/>
        <v>0.18000000000000002</v>
      </c>
      <c r="AX109" s="100">
        <f t="shared" si="185"/>
        <v>0.18000000000000002</v>
      </c>
      <c r="AY109" s="100">
        <f t="shared" si="185"/>
        <v>0.18000000000000002</v>
      </c>
      <c r="AZ109" s="100">
        <f t="shared" si="185"/>
        <v>0.18000000000000002</v>
      </c>
      <c r="BA109" s="116">
        <f t="shared" si="163"/>
        <v>2.1599999999999997</v>
      </c>
      <c r="BB109" s="100" t="s">
        <v>176</v>
      </c>
      <c r="BC109" s="100" t="s">
        <v>176</v>
      </c>
      <c r="BD109" s="100" t="s">
        <v>176</v>
      </c>
      <c r="BE109" s="100" t="s">
        <v>176</v>
      </c>
      <c r="BF109" s="100" t="s">
        <v>176</v>
      </c>
      <c r="BG109" s="100" t="s">
        <v>176</v>
      </c>
      <c r="BH109" s="100" t="s">
        <v>176</v>
      </c>
      <c r="BI109" s="100" t="s">
        <v>176</v>
      </c>
      <c r="BJ109" s="100" t="s">
        <v>176</v>
      </c>
      <c r="BK109" s="100" t="s">
        <v>176</v>
      </c>
      <c r="BL109" s="100" t="s">
        <v>176</v>
      </c>
      <c r="BM109" s="100" t="s">
        <v>176</v>
      </c>
      <c r="BN109" s="116">
        <f t="shared" si="182"/>
        <v>0</v>
      </c>
      <c r="BO109" s="100" t="s">
        <v>176</v>
      </c>
      <c r="BP109" s="100" t="s">
        <v>176</v>
      </c>
      <c r="BQ109" s="83">
        <f t="shared" si="137"/>
        <v>8.3333333333333332E-3</v>
      </c>
      <c r="BR109" s="100">
        <f t="shared" si="183"/>
        <v>21.6</v>
      </c>
      <c r="BS109" s="212"/>
    </row>
    <row r="110" spans="1:71" ht="12.75" customHeight="1" outlineLevel="1" x14ac:dyDescent="0.2">
      <c r="A110" s="9">
        <v>108</v>
      </c>
      <c r="B110" s="10" t="s">
        <v>41</v>
      </c>
      <c r="C110" s="11">
        <v>1573</v>
      </c>
      <c r="D110" s="12">
        <v>35919</v>
      </c>
      <c r="E110" s="129">
        <v>40</v>
      </c>
      <c r="F110" s="102">
        <v>24</v>
      </c>
      <c r="G110" s="208">
        <f t="shared" si="138"/>
        <v>21.6</v>
      </c>
      <c r="H110" s="71">
        <f t="shared" si="139"/>
        <v>2.16</v>
      </c>
      <c r="I110" s="71">
        <f t="shared" si="140"/>
        <v>2.16</v>
      </c>
      <c r="J110" s="71">
        <f t="shared" si="141"/>
        <v>2.16</v>
      </c>
      <c r="K110" s="71">
        <f t="shared" si="142"/>
        <v>2.16</v>
      </c>
      <c r="L110" s="71">
        <f t="shared" si="143"/>
        <v>2.16</v>
      </c>
      <c r="M110" s="71">
        <f t="shared" si="144"/>
        <v>2.16</v>
      </c>
      <c r="N110" s="71">
        <f t="shared" si="145"/>
        <v>2.16</v>
      </c>
      <c r="O110" s="130">
        <f t="shared" si="170"/>
        <v>0.18000000000000002</v>
      </c>
      <c r="P110" s="130">
        <f t="shared" si="171"/>
        <v>0.18000000000000002</v>
      </c>
      <c r="Q110" s="130">
        <f t="shared" si="172"/>
        <v>0.18000000000000002</v>
      </c>
      <c r="R110" s="130">
        <f t="shared" si="173"/>
        <v>0.18000000000000002</v>
      </c>
      <c r="S110" s="130">
        <f t="shared" si="174"/>
        <v>0.18000000000000002</v>
      </c>
      <c r="T110" s="130">
        <f t="shared" si="175"/>
        <v>0.18000000000000002</v>
      </c>
      <c r="U110" s="130">
        <f t="shared" si="176"/>
        <v>0.18000000000000002</v>
      </c>
      <c r="V110" s="130">
        <f t="shared" si="177"/>
        <v>0.18000000000000002</v>
      </c>
      <c r="W110" s="130">
        <f t="shared" si="178"/>
        <v>0.18000000000000002</v>
      </c>
      <c r="X110" s="130">
        <f t="shared" si="179"/>
        <v>0.18000000000000002</v>
      </c>
      <c r="Y110" s="130">
        <f t="shared" si="180"/>
        <v>0.18000000000000002</v>
      </c>
      <c r="Z110" s="130">
        <f t="shared" si="181"/>
        <v>0.18000000000000002</v>
      </c>
      <c r="AA110" s="100">
        <f t="shared" si="158"/>
        <v>2.1599999999999997</v>
      </c>
      <c r="AB110" s="100">
        <f t="shared" si="184"/>
        <v>0.18000000000000002</v>
      </c>
      <c r="AC110" s="100">
        <f t="shared" si="184"/>
        <v>0.18000000000000002</v>
      </c>
      <c r="AD110" s="100">
        <f t="shared" si="184"/>
        <v>0.18000000000000002</v>
      </c>
      <c r="AE110" s="100">
        <f t="shared" si="184"/>
        <v>0.18000000000000002</v>
      </c>
      <c r="AF110" s="100">
        <f t="shared" si="184"/>
        <v>0.18000000000000002</v>
      </c>
      <c r="AG110" s="100">
        <f t="shared" si="184"/>
        <v>0.18000000000000002</v>
      </c>
      <c r="AH110" s="100">
        <f t="shared" si="184"/>
        <v>0.18000000000000002</v>
      </c>
      <c r="AI110" s="100">
        <f t="shared" si="184"/>
        <v>0.18000000000000002</v>
      </c>
      <c r="AJ110" s="100">
        <f t="shared" si="184"/>
        <v>0.18000000000000002</v>
      </c>
      <c r="AK110" s="100">
        <f t="shared" si="184"/>
        <v>0.18000000000000002</v>
      </c>
      <c r="AL110" s="100">
        <f t="shared" si="184"/>
        <v>0.18000000000000002</v>
      </c>
      <c r="AM110" s="100">
        <f t="shared" si="184"/>
        <v>0.18000000000000002</v>
      </c>
      <c r="AN110" s="100">
        <f t="shared" si="135"/>
        <v>2.1599999999999997</v>
      </c>
      <c r="AO110" s="100">
        <f t="shared" si="185"/>
        <v>0.18000000000000002</v>
      </c>
      <c r="AP110" s="100">
        <f t="shared" si="185"/>
        <v>0.18000000000000002</v>
      </c>
      <c r="AQ110" s="100">
        <f t="shared" si="185"/>
        <v>0.18000000000000002</v>
      </c>
      <c r="AR110" s="100">
        <f t="shared" si="185"/>
        <v>0.18000000000000002</v>
      </c>
      <c r="AS110" s="100">
        <f t="shared" si="185"/>
        <v>0.18000000000000002</v>
      </c>
      <c r="AT110" s="100">
        <f t="shared" si="185"/>
        <v>0.18000000000000002</v>
      </c>
      <c r="AU110" s="100">
        <f t="shared" si="185"/>
        <v>0.18000000000000002</v>
      </c>
      <c r="AV110" s="100">
        <f t="shared" si="185"/>
        <v>0.18000000000000002</v>
      </c>
      <c r="AW110" s="100">
        <f t="shared" si="185"/>
        <v>0.18000000000000002</v>
      </c>
      <c r="AX110" s="100">
        <f t="shared" si="185"/>
        <v>0.18000000000000002</v>
      </c>
      <c r="AY110" s="100">
        <f t="shared" si="185"/>
        <v>0.18000000000000002</v>
      </c>
      <c r="AZ110" s="100">
        <f t="shared" si="185"/>
        <v>0.18000000000000002</v>
      </c>
      <c r="BA110" s="116">
        <f t="shared" si="163"/>
        <v>2.1599999999999997</v>
      </c>
      <c r="BB110" s="100" t="s">
        <v>176</v>
      </c>
      <c r="BC110" s="100" t="s">
        <v>176</v>
      </c>
      <c r="BD110" s="100" t="s">
        <v>176</v>
      </c>
      <c r="BE110" s="100" t="s">
        <v>176</v>
      </c>
      <c r="BF110" s="100" t="s">
        <v>176</v>
      </c>
      <c r="BG110" s="100" t="s">
        <v>176</v>
      </c>
      <c r="BH110" s="100" t="s">
        <v>176</v>
      </c>
      <c r="BI110" s="100" t="s">
        <v>176</v>
      </c>
      <c r="BJ110" s="100" t="s">
        <v>176</v>
      </c>
      <c r="BK110" s="100" t="s">
        <v>176</v>
      </c>
      <c r="BL110" s="100" t="s">
        <v>176</v>
      </c>
      <c r="BM110" s="100" t="s">
        <v>176</v>
      </c>
      <c r="BN110" s="116">
        <f t="shared" si="182"/>
        <v>0</v>
      </c>
      <c r="BO110" s="100" t="s">
        <v>176</v>
      </c>
      <c r="BP110" s="100" t="s">
        <v>176</v>
      </c>
      <c r="BQ110" s="83">
        <f t="shared" si="137"/>
        <v>8.3333333333333332E-3</v>
      </c>
      <c r="BR110" s="100">
        <f t="shared" si="183"/>
        <v>21.6</v>
      </c>
      <c r="BS110" s="212"/>
    </row>
    <row r="111" spans="1:71" ht="12.75" customHeight="1" outlineLevel="1" x14ac:dyDescent="0.2">
      <c r="A111" s="9">
        <v>109</v>
      </c>
      <c r="B111" s="10" t="s">
        <v>41</v>
      </c>
      <c r="C111" s="11">
        <v>1573</v>
      </c>
      <c r="D111" s="12">
        <v>35919</v>
      </c>
      <c r="E111" s="129">
        <v>40</v>
      </c>
      <c r="F111" s="102">
        <v>24</v>
      </c>
      <c r="G111" s="208">
        <f t="shared" si="138"/>
        <v>21.6</v>
      </c>
      <c r="H111" s="71">
        <f t="shared" si="139"/>
        <v>2.16</v>
      </c>
      <c r="I111" s="71">
        <f t="shared" si="140"/>
        <v>2.16</v>
      </c>
      <c r="J111" s="71">
        <f t="shared" si="141"/>
        <v>2.16</v>
      </c>
      <c r="K111" s="71">
        <f t="shared" si="142"/>
        <v>2.16</v>
      </c>
      <c r="L111" s="71">
        <f t="shared" si="143"/>
        <v>2.16</v>
      </c>
      <c r="M111" s="71">
        <f t="shared" si="144"/>
        <v>2.16</v>
      </c>
      <c r="N111" s="71">
        <f t="shared" si="145"/>
        <v>2.16</v>
      </c>
      <c r="O111" s="130">
        <f t="shared" si="170"/>
        <v>0.18000000000000002</v>
      </c>
      <c r="P111" s="130">
        <f t="shared" si="171"/>
        <v>0.18000000000000002</v>
      </c>
      <c r="Q111" s="130">
        <f t="shared" si="172"/>
        <v>0.18000000000000002</v>
      </c>
      <c r="R111" s="130">
        <f t="shared" si="173"/>
        <v>0.18000000000000002</v>
      </c>
      <c r="S111" s="130">
        <f t="shared" si="174"/>
        <v>0.18000000000000002</v>
      </c>
      <c r="T111" s="130">
        <f t="shared" si="175"/>
        <v>0.18000000000000002</v>
      </c>
      <c r="U111" s="130">
        <f t="shared" si="176"/>
        <v>0.18000000000000002</v>
      </c>
      <c r="V111" s="130">
        <f t="shared" si="177"/>
        <v>0.18000000000000002</v>
      </c>
      <c r="W111" s="130">
        <f t="shared" si="178"/>
        <v>0.18000000000000002</v>
      </c>
      <c r="X111" s="130">
        <f t="shared" si="179"/>
        <v>0.18000000000000002</v>
      </c>
      <c r="Y111" s="130">
        <f t="shared" si="180"/>
        <v>0.18000000000000002</v>
      </c>
      <c r="Z111" s="130">
        <f t="shared" si="181"/>
        <v>0.18000000000000002</v>
      </c>
      <c r="AA111" s="100">
        <f t="shared" si="158"/>
        <v>2.1599999999999997</v>
      </c>
      <c r="AB111" s="100">
        <f t="shared" si="184"/>
        <v>0.18000000000000002</v>
      </c>
      <c r="AC111" s="100">
        <f t="shared" si="184"/>
        <v>0.18000000000000002</v>
      </c>
      <c r="AD111" s="100">
        <f t="shared" si="184"/>
        <v>0.18000000000000002</v>
      </c>
      <c r="AE111" s="100">
        <f t="shared" si="184"/>
        <v>0.18000000000000002</v>
      </c>
      <c r="AF111" s="100">
        <f t="shared" si="184"/>
        <v>0.18000000000000002</v>
      </c>
      <c r="AG111" s="100">
        <f t="shared" si="184"/>
        <v>0.18000000000000002</v>
      </c>
      <c r="AH111" s="100">
        <f t="shared" si="184"/>
        <v>0.18000000000000002</v>
      </c>
      <c r="AI111" s="100">
        <f t="shared" si="184"/>
        <v>0.18000000000000002</v>
      </c>
      <c r="AJ111" s="100">
        <f t="shared" si="184"/>
        <v>0.18000000000000002</v>
      </c>
      <c r="AK111" s="100">
        <f t="shared" si="184"/>
        <v>0.18000000000000002</v>
      </c>
      <c r="AL111" s="100">
        <f t="shared" si="184"/>
        <v>0.18000000000000002</v>
      </c>
      <c r="AM111" s="100">
        <f t="shared" si="184"/>
        <v>0.18000000000000002</v>
      </c>
      <c r="AN111" s="100">
        <f t="shared" si="135"/>
        <v>2.1599999999999997</v>
      </c>
      <c r="AO111" s="100">
        <f t="shared" si="185"/>
        <v>0.18000000000000002</v>
      </c>
      <c r="AP111" s="100">
        <f t="shared" si="185"/>
        <v>0.18000000000000002</v>
      </c>
      <c r="AQ111" s="100">
        <f t="shared" si="185"/>
        <v>0.18000000000000002</v>
      </c>
      <c r="AR111" s="100">
        <f t="shared" si="185"/>
        <v>0.18000000000000002</v>
      </c>
      <c r="AS111" s="100">
        <f t="shared" si="185"/>
        <v>0.18000000000000002</v>
      </c>
      <c r="AT111" s="100">
        <f t="shared" si="185"/>
        <v>0.18000000000000002</v>
      </c>
      <c r="AU111" s="100">
        <f t="shared" si="185"/>
        <v>0.18000000000000002</v>
      </c>
      <c r="AV111" s="100">
        <f t="shared" si="185"/>
        <v>0.18000000000000002</v>
      </c>
      <c r="AW111" s="100">
        <f t="shared" si="185"/>
        <v>0.18000000000000002</v>
      </c>
      <c r="AX111" s="100">
        <f t="shared" si="185"/>
        <v>0.18000000000000002</v>
      </c>
      <c r="AY111" s="100">
        <f t="shared" si="185"/>
        <v>0.18000000000000002</v>
      </c>
      <c r="AZ111" s="100">
        <f t="shared" si="185"/>
        <v>0.18000000000000002</v>
      </c>
      <c r="BA111" s="116">
        <f t="shared" si="163"/>
        <v>2.1599999999999997</v>
      </c>
      <c r="BB111" s="100" t="s">
        <v>176</v>
      </c>
      <c r="BC111" s="100" t="s">
        <v>176</v>
      </c>
      <c r="BD111" s="100" t="s">
        <v>176</v>
      </c>
      <c r="BE111" s="100" t="s">
        <v>176</v>
      </c>
      <c r="BF111" s="100" t="s">
        <v>176</v>
      </c>
      <c r="BG111" s="100" t="s">
        <v>176</v>
      </c>
      <c r="BH111" s="100" t="s">
        <v>176</v>
      </c>
      <c r="BI111" s="100" t="s">
        <v>176</v>
      </c>
      <c r="BJ111" s="100" t="s">
        <v>176</v>
      </c>
      <c r="BK111" s="100" t="s">
        <v>176</v>
      </c>
      <c r="BL111" s="100" t="s">
        <v>176</v>
      </c>
      <c r="BM111" s="100" t="s">
        <v>176</v>
      </c>
      <c r="BN111" s="116">
        <f t="shared" si="182"/>
        <v>0</v>
      </c>
      <c r="BO111" s="100" t="s">
        <v>176</v>
      </c>
      <c r="BP111" s="100" t="s">
        <v>176</v>
      </c>
      <c r="BQ111" s="83">
        <f t="shared" si="137"/>
        <v>8.3333333333333332E-3</v>
      </c>
      <c r="BR111" s="100">
        <f t="shared" si="183"/>
        <v>21.6</v>
      </c>
      <c r="BS111" s="212"/>
    </row>
    <row r="112" spans="1:71" ht="12.75" customHeight="1" outlineLevel="1" x14ac:dyDescent="0.2">
      <c r="A112" s="9">
        <v>110</v>
      </c>
      <c r="B112" s="10" t="s">
        <v>41</v>
      </c>
      <c r="C112" s="11">
        <v>1573</v>
      </c>
      <c r="D112" s="12">
        <v>35919</v>
      </c>
      <c r="E112" s="129">
        <v>40</v>
      </c>
      <c r="F112" s="102">
        <v>24</v>
      </c>
      <c r="G112" s="208">
        <f t="shared" si="138"/>
        <v>21.6</v>
      </c>
      <c r="H112" s="71">
        <f t="shared" si="139"/>
        <v>2.16</v>
      </c>
      <c r="I112" s="71">
        <f t="shared" si="140"/>
        <v>2.16</v>
      </c>
      <c r="J112" s="71">
        <f t="shared" si="141"/>
        <v>2.16</v>
      </c>
      <c r="K112" s="71">
        <f t="shared" si="142"/>
        <v>2.16</v>
      </c>
      <c r="L112" s="71">
        <f t="shared" si="143"/>
        <v>2.16</v>
      </c>
      <c r="M112" s="71">
        <f t="shared" si="144"/>
        <v>2.16</v>
      </c>
      <c r="N112" s="71">
        <f t="shared" si="145"/>
        <v>2.16</v>
      </c>
      <c r="O112" s="130">
        <f t="shared" si="170"/>
        <v>0.18000000000000002</v>
      </c>
      <c r="P112" s="130">
        <f t="shared" si="171"/>
        <v>0.18000000000000002</v>
      </c>
      <c r="Q112" s="130">
        <f t="shared" si="172"/>
        <v>0.18000000000000002</v>
      </c>
      <c r="R112" s="130">
        <f t="shared" si="173"/>
        <v>0.18000000000000002</v>
      </c>
      <c r="S112" s="130">
        <f t="shared" si="174"/>
        <v>0.18000000000000002</v>
      </c>
      <c r="T112" s="130">
        <f t="shared" si="175"/>
        <v>0.18000000000000002</v>
      </c>
      <c r="U112" s="130">
        <f t="shared" si="176"/>
        <v>0.18000000000000002</v>
      </c>
      <c r="V112" s="130">
        <f t="shared" si="177"/>
        <v>0.18000000000000002</v>
      </c>
      <c r="W112" s="130">
        <f t="shared" si="178"/>
        <v>0.18000000000000002</v>
      </c>
      <c r="X112" s="130">
        <f t="shared" si="179"/>
        <v>0.18000000000000002</v>
      </c>
      <c r="Y112" s="130">
        <f t="shared" si="180"/>
        <v>0.18000000000000002</v>
      </c>
      <c r="Z112" s="130">
        <f t="shared" si="181"/>
        <v>0.18000000000000002</v>
      </c>
      <c r="AA112" s="100">
        <f t="shared" si="158"/>
        <v>2.1599999999999997</v>
      </c>
      <c r="AB112" s="100">
        <f t="shared" si="184"/>
        <v>0.18000000000000002</v>
      </c>
      <c r="AC112" s="100">
        <f t="shared" si="184"/>
        <v>0.18000000000000002</v>
      </c>
      <c r="AD112" s="100">
        <f t="shared" si="184"/>
        <v>0.18000000000000002</v>
      </c>
      <c r="AE112" s="100">
        <f t="shared" si="184"/>
        <v>0.18000000000000002</v>
      </c>
      <c r="AF112" s="100">
        <f t="shared" si="184"/>
        <v>0.18000000000000002</v>
      </c>
      <c r="AG112" s="100">
        <f t="shared" si="184"/>
        <v>0.18000000000000002</v>
      </c>
      <c r="AH112" s="100">
        <f t="shared" si="184"/>
        <v>0.18000000000000002</v>
      </c>
      <c r="AI112" s="100">
        <f t="shared" si="184"/>
        <v>0.18000000000000002</v>
      </c>
      <c r="AJ112" s="100">
        <f t="shared" si="184"/>
        <v>0.18000000000000002</v>
      </c>
      <c r="AK112" s="100">
        <f t="shared" si="184"/>
        <v>0.18000000000000002</v>
      </c>
      <c r="AL112" s="100">
        <f t="shared" si="184"/>
        <v>0.18000000000000002</v>
      </c>
      <c r="AM112" s="100">
        <f t="shared" si="184"/>
        <v>0.18000000000000002</v>
      </c>
      <c r="AN112" s="100">
        <f t="shared" si="135"/>
        <v>2.1599999999999997</v>
      </c>
      <c r="AO112" s="100">
        <f t="shared" si="185"/>
        <v>0.18000000000000002</v>
      </c>
      <c r="AP112" s="100">
        <f t="shared" si="185"/>
        <v>0.18000000000000002</v>
      </c>
      <c r="AQ112" s="100">
        <f t="shared" si="185"/>
        <v>0.18000000000000002</v>
      </c>
      <c r="AR112" s="100">
        <f t="shared" si="185"/>
        <v>0.18000000000000002</v>
      </c>
      <c r="AS112" s="100">
        <f t="shared" si="185"/>
        <v>0.18000000000000002</v>
      </c>
      <c r="AT112" s="100">
        <f t="shared" si="185"/>
        <v>0.18000000000000002</v>
      </c>
      <c r="AU112" s="100">
        <f t="shared" si="185"/>
        <v>0.18000000000000002</v>
      </c>
      <c r="AV112" s="100">
        <f t="shared" si="185"/>
        <v>0.18000000000000002</v>
      </c>
      <c r="AW112" s="100">
        <f t="shared" si="185"/>
        <v>0.18000000000000002</v>
      </c>
      <c r="AX112" s="100">
        <f t="shared" si="185"/>
        <v>0.18000000000000002</v>
      </c>
      <c r="AY112" s="100">
        <f t="shared" si="185"/>
        <v>0.18000000000000002</v>
      </c>
      <c r="AZ112" s="100">
        <f t="shared" si="185"/>
        <v>0.18000000000000002</v>
      </c>
      <c r="BA112" s="116">
        <f t="shared" si="163"/>
        <v>2.1599999999999997</v>
      </c>
      <c r="BB112" s="100" t="s">
        <v>176</v>
      </c>
      <c r="BC112" s="100" t="s">
        <v>176</v>
      </c>
      <c r="BD112" s="100" t="s">
        <v>176</v>
      </c>
      <c r="BE112" s="100" t="s">
        <v>176</v>
      </c>
      <c r="BF112" s="100" t="s">
        <v>176</v>
      </c>
      <c r="BG112" s="100" t="s">
        <v>176</v>
      </c>
      <c r="BH112" s="100" t="s">
        <v>176</v>
      </c>
      <c r="BI112" s="100" t="s">
        <v>176</v>
      </c>
      <c r="BJ112" s="100" t="s">
        <v>176</v>
      </c>
      <c r="BK112" s="100" t="s">
        <v>176</v>
      </c>
      <c r="BL112" s="100" t="s">
        <v>176</v>
      </c>
      <c r="BM112" s="100" t="s">
        <v>176</v>
      </c>
      <c r="BN112" s="116">
        <f t="shared" si="182"/>
        <v>0</v>
      </c>
      <c r="BO112" s="100" t="s">
        <v>176</v>
      </c>
      <c r="BP112" s="100" t="s">
        <v>176</v>
      </c>
      <c r="BQ112" s="83">
        <f t="shared" si="137"/>
        <v>8.3333333333333332E-3</v>
      </c>
      <c r="BR112" s="100">
        <f t="shared" si="183"/>
        <v>21.6</v>
      </c>
      <c r="BS112" s="212"/>
    </row>
    <row r="113" spans="1:71" ht="12.75" customHeight="1" outlineLevel="1" x14ac:dyDescent="0.2">
      <c r="A113" s="9">
        <v>111</v>
      </c>
      <c r="B113" s="10" t="s">
        <v>41</v>
      </c>
      <c r="C113" s="11">
        <v>1573</v>
      </c>
      <c r="D113" s="12">
        <v>35919</v>
      </c>
      <c r="E113" s="129">
        <v>40</v>
      </c>
      <c r="F113" s="102">
        <v>24</v>
      </c>
      <c r="G113" s="208">
        <f t="shared" si="138"/>
        <v>21.6</v>
      </c>
      <c r="H113" s="71">
        <f t="shared" si="139"/>
        <v>2.16</v>
      </c>
      <c r="I113" s="71">
        <f t="shared" si="140"/>
        <v>2.16</v>
      </c>
      <c r="J113" s="71">
        <f t="shared" si="141"/>
        <v>2.16</v>
      </c>
      <c r="K113" s="71">
        <f t="shared" si="142"/>
        <v>2.16</v>
      </c>
      <c r="L113" s="71">
        <f t="shared" si="143"/>
        <v>2.16</v>
      </c>
      <c r="M113" s="71">
        <f t="shared" si="144"/>
        <v>2.16</v>
      </c>
      <c r="N113" s="71">
        <f t="shared" si="145"/>
        <v>2.16</v>
      </c>
      <c r="O113" s="130">
        <f t="shared" si="170"/>
        <v>0.18000000000000002</v>
      </c>
      <c r="P113" s="130">
        <f t="shared" si="171"/>
        <v>0.18000000000000002</v>
      </c>
      <c r="Q113" s="130">
        <f t="shared" si="172"/>
        <v>0.18000000000000002</v>
      </c>
      <c r="R113" s="130">
        <f t="shared" si="173"/>
        <v>0.18000000000000002</v>
      </c>
      <c r="S113" s="130">
        <f t="shared" si="174"/>
        <v>0.18000000000000002</v>
      </c>
      <c r="T113" s="130">
        <f t="shared" si="175"/>
        <v>0.18000000000000002</v>
      </c>
      <c r="U113" s="130">
        <f t="shared" si="176"/>
        <v>0.18000000000000002</v>
      </c>
      <c r="V113" s="130">
        <f t="shared" si="177"/>
        <v>0.18000000000000002</v>
      </c>
      <c r="W113" s="130">
        <f t="shared" si="178"/>
        <v>0.18000000000000002</v>
      </c>
      <c r="X113" s="130">
        <f t="shared" si="179"/>
        <v>0.18000000000000002</v>
      </c>
      <c r="Y113" s="130">
        <f t="shared" si="180"/>
        <v>0.18000000000000002</v>
      </c>
      <c r="Z113" s="130">
        <f t="shared" si="181"/>
        <v>0.18000000000000002</v>
      </c>
      <c r="AA113" s="100">
        <f t="shared" si="158"/>
        <v>2.1599999999999997</v>
      </c>
      <c r="AB113" s="100">
        <f t="shared" si="184"/>
        <v>0.18000000000000002</v>
      </c>
      <c r="AC113" s="100">
        <f t="shared" si="184"/>
        <v>0.18000000000000002</v>
      </c>
      <c r="AD113" s="100">
        <f t="shared" si="184"/>
        <v>0.18000000000000002</v>
      </c>
      <c r="AE113" s="100">
        <f t="shared" si="184"/>
        <v>0.18000000000000002</v>
      </c>
      <c r="AF113" s="100">
        <f t="shared" si="184"/>
        <v>0.18000000000000002</v>
      </c>
      <c r="AG113" s="100">
        <f t="shared" si="184"/>
        <v>0.18000000000000002</v>
      </c>
      <c r="AH113" s="100">
        <f t="shared" si="184"/>
        <v>0.18000000000000002</v>
      </c>
      <c r="AI113" s="100">
        <f t="shared" si="184"/>
        <v>0.18000000000000002</v>
      </c>
      <c r="AJ113" s="100">
        <f t="shared" si="184"/>
        <v>0.18000000000000002</v>
      </c>
      <c r="AK113" s="100">
        <f t="shared" si="184"/>
        <v>0.18000000000000002</v>
      </c>
      <c r="AL113" s="100">
        <f t="shared" si="184"/>
        <v>0.18000000000000002</v>
      </c>
      <c r="AM113" s="100">
        <f t="shared" si="184"/>
        <v>0.18000000000000002</v>
      </c>
      <c r="AN113" s="100">
        <f t="shared" si="135"/>
        <v>2.1599999999999997</v>
      </c>
      <c r="AO113" s="100">
        <f t="shared" si="185"/>
        <v>0.18000000000000002</v>
      </c>
      <c r="AP113" s="100">
        <f t="shared" si="185"/>
        <v>0.18000000000000002</v>
      </c>
      <c r="AQ113" s="100">
        <f t="shared" si="185"/>
        <v>0.18000000000000002</v>
      </c>
      <c r="AR113" s="100">
        <f t="shared" si="185"/>
        <v>0.18000000000000002</v>
      </c>
      <c r="AS113" s="100">
        <f t="shared" si="185"/>
        <v>0.18000000000000002</v>
      </c>
      <c r="AT113" s="100">
        <f t="shared" si="185"/>
        <v>0.18000000000000002</v>
      </c>
      <c r="AU113" s="100">
        <f t="shared" si="185"/>
        <v>0.18000000000000002</v>
      </c>
      <c r="AV113" s="100">
        <f t="shared" si="185"/>
        <v>0.18000000000000002</v>
      </c>
      <c r="AW113" s="100">
        <f t="shared" si="185"/>
        <v>0.18000000000000002</v>
      </c>
      <c r="AX113" s="100">
        <f t="shared" si="185"/>
        <v>0.18000000000000002</v>
      </c>
      <c r="AY113" s="100">
        <f t="shared" si="185"/>
        <v>0.18000000000000002</v>
      </c>
      <c r="AZ113" s="100">
        <f t="shared" si="185"/>
        <v>0.18000000000000002</v>
      </c>
      <c r="BA113" s="116">
        <f t="shared" si="163"/>
        <v>2.1599999999999997</v>
      </c>
      <c r="BB113" s="100" t="s">
        <v>176</v>
      </c>
      <c r="BC113" s="100" t="s">
        <v>176</v>
      </c>
      <c r="BD113" s="100" t="s">
        <v>176</v>
      </c>
      <c r="BE113" s="100" t="s">
        <v>176</v>
      </c>
      <c r="BF113" s="100" t="s">
        <v>176</v>
      </c>
      <c r="BG113" s="100" t="s">
        <v>176</v>
      </c>
      <c r="BH113" s="100" t="s">
        <v>176</v>
      </c>
      <c r="BI113" s="100" t="s">
        <v>176</v>
      </c>
      <c r="BJ113" s="100" t="s">
        <v>176</v>
      </c>
      <c r="BK113" s="100" t="s">
        <v>176</v>
      </c>
      <c r="BL113" s="100" t="s">
        <v>176</v>
      </c>
      <c r="BM113" s="100" t="s">
        <v>176</v>
      </c>
      <c r="BN113" s="116">
        <f t="shared" si="182"/>
        <v>0</v>
      </c>
      <c r="BO113" s="100" t="s">
        <v>176</v>
      </c>
      <c r="BP113" s="100" t="s">
        <v>176</v>
      </c>
      <c r="BQ113" s="83">
        <f t="shared" si="137"/>
        <v>8.3333333333333332E-3</v>
      </c>
      <c r="BR113" s="100">
        <f t="shared" si="183"/>
        <v>21.6</v>
      </c>
      <c r="BS113" s="212"/>
    </row>
    <row r="114" spans="1:71" ht="12.75" customHeight="1" outlineLevel="1" x14ac:dyDescent="0.2">
      <c r="A114" s="9">
        <v>112</v>
      </c>
      <c r="B114" s="10" t="s">
        <v>41</v>
      </c>
      <c r="C114" s="11">
        <v>1573</v>
      </c>
      <c r="D114" s="12">
        <v>35919</v>
      </c>
      <c r="E114" s="129">
        <v>40</v>
      </c>
      <c r="F114" s="102">
        <v>24</v>
      </c>
      <c r="G114" s="208">
        <f t="shared" si="138"/>
        <v>21.6</v>
      </c>
      <c r="H114" s="71">
        <f t="shared" si="139"/>
        <v>2.16</v>
      </c>
      <c r="I114" s="71">
        <f t="shared" si="140"/>
        <v>2.16</v>
      </c>
      <c r="J114" s="71">
        <f t="shared" si="141"/>
        <v>2.16</v>
      </c>
      <c r="K114" s="71">
        <f t="shared" si="142"/>
        <v>2.16</v>
      </c>
      <c r="L114" s="71">
        <f t="shared" si="143"/>
        <v>2.16</v>
      </c>
      <c r="M114" s="71">
        <f t="shared" si="144"/>
        <v>2.16</v>
      </c>
      <c r="N114" s="71">
        <f t="shared" si="145"/>
        <v>2.16</v>
      </c>
      <c r="O114" s="130">
        <f t="shared" si="170"/>
        <v>0.18000000000000002</v>
      </c>
      <c r="P114" s="130">
        <f t="shared" si="171"/>
        <v>0.18000000000000002</v>
      </c>
      <c r="Q114" s="130">
        <f t="shared" si="172"/>
        <v>0.18000000000000002</v>
      </c>
      <c r="R114" s="130">
        <f t="shared" si="173"/>
        <v>0.18000000000000002</v>
      </c>
      <c r="S114" s="130">
        <f t="shared" si="174"/>
        <v>0.18000000000000002</v>
      </c>
      <c r="T114" s="130">
        <f t="shared" si="175"/>
        <v>0.18000000000000002</v>
      </c>
      <c r="U114" s="130">
        <f t="shared" si="176"/>
        <v>0.18000000000000002</v>
      </c>
      <c r="V114" s="130">
        <f t="shared" si="177"/>
        <v>0.18000000000000002</v>
      </c>
      <c r="W114" s="130">
        <f t="shared" si="178"/>
        <v>0.18000000000000002</v>
      </c>
      <c r="X114" s="130">
        <f t="shared" si="179"/>
        <v>0.18000000000000002</v>
      </c>
      <c r="Y114" s="130">
        <f t="shared" si="180"/>
        <v>0.18000000000000002</v>
      </c>
      <c r="Z114" s="130">
        <f t="shared" si="181"/>
        <v>0.18000000000000002</v>
      </c>
      <c r="AA114" s="100">
        <f t="shared" si="158"/>
        <v>2.1599999999999997</v>
      </c>
      <c r="AB114" s="100">
        <f t="shared" si="184"/>
        <v>0.18000000000000002</v>
      </c>
      <c r="AC114" s="100">
        <f t="shared" si="184"/>
        <v>0.18000000000000002</v>
      </c>
      <c r="AD114" s="100">
        <f t="shared" si="184"/>
        <v>0.18000000000000002</v>
      </c>
      <c r="AE114" s="100">
        <f t="shared" si="184"/>
        <v>0.18000000000000002</v>
      </c>
      <c r="AF114" s="100">
        <f t="shared" si="184"/>
        <v>0.18000000000000002</v>
      </c>
      <c r="AG114" s="100">
        <f t="shared" si="184"/>
        <v>0.18000000000000002</v>
      </c>
      <c r="AH114" s="100">
        <f t="shared" si="184"/>
        <v>0.18000000000000002</v>
      </c>
      <c r="AI114" s="100">
        <f t="shared" si="184"/>
        <v>0.18000000000000002</v>
      </c>
      <c r="AJ114" s="100">
        <f t="shared" si="184"/>
        <v>0.18000000000000002</v>
      </c>
      <c r="AK114" s="100">
        <f t="shared" si="184"/>
        <v>0.18000000000000002</v>
      </c>
      <c r="AL114" s="100">
        <f t="shared" si="184"/>
        <v>0.18000000000000002</v>
      </c>
      <c r="AM114" s="100">
        <f t="shared" si="184"/>
        <v>0.18000000000000002</v>
      </c>
      <c r="AN114" s="100">
        <f t="shared" si="135"/>
        <v>2.1599999999999997</v>
      </c>
      <c r="AO114" s="100">
        <f t="shared" si="185"/>
        <v>0.18000000000000002</v>
      </c>
      <c r="AP114" s="100">
        <f t="shared" si="185"/>
        <v>0.18000000000000002</v>
      </c>
      <c r="AQ114" s="100">
        <f t="shared" si="185"/>
        <v>0.18000000000000002</v>
      </c>
      <c r="AR114" s="100">
        <f t="shared" si="185"/>
        <v>0.18000000000000002</v>
      </c>
      <c r="AS114" s="100">
        <f t="shared" si="185"/>
        <v>0.18000000000000002</v>
      </c>
      <c r="AT114" s="100">
        <f t="shared" si="185"/>
        <v>0.18000000000000002</v>
      </c>
      <c r="AU114" s="100">
        <f t="shared" si="185"/>
        <v>0.18000000000000002</v>
      </c>
      <c r="AV114" s="100">
        <f t="shared" si="185"/>
        <v>0.18000000000000002</v>
      </c>
      <c r="AW114" s="100">
        <f t="shared" si="185"/>
        <v>0.18000000000000002</v>
      </c>
      <c r="AX114" s="100">
        <f t="shared" si="185"/>
        <v>0.18000000000000002</v>
      </c>
      <c r="AY114" s="100">
        <f t="shared" si="185"/>
        <v>0.18000000000000002</v>
      </c>
      <c r="AZ114" s="100">
        <f t="shared" si="185"/>
        <v>0.18000000000000002</v>
      </c>
      <c r="BA114" s="116">
        <f t="shared" si="163"/>
        <v>2.1599999999999997</v>
      </c>
      <c r="BB114" s="100" t="s">
        <v>176</v>
      </c>
      <c r="BC114" s="100" t="s">
        <v>176</v>
      </c>
      <c r="BD114" s="100" t="s">
        <v>176</v>
      </c>
      <c r="BE114" s="100" t="s">
        <v>176</v>
      </c>
      <c r="BF114" s="100" t="s">
        <v>176</v>
      </c>
      <c r="BG114" s="100" t="s">
        <v>176</v>
      </c>
      <c r="BH114" s="100" t="s">
        <v>176</v>
      </c>
      <c r="BI114" s="100" t="s">
        <v>176</v>
      </c>
      <c r="BJ114" s="100" t="s">
        <v>176</v>
      </c>
      <c r="BK114" s="100" t="s">
        <v>176</v>
      </c>
      <c r="BL114" s="100" t="s">
        <v>176</v>
      </c>
      <c r="BM114" s="100" t="s">
        <v>176</v>
      </c>
      <c r="BN114" s="116">
        <f t="shared" si="182"/>
        <v>0</v>
      </c>
      <c r="BO114" s="100" t="s">
        <v>176</v>
      </c>
      <c r="BP114" s="100" t="s">
        <v>176</v>
      </c>
      <c r="BQ114" s="83">
        <f t="shared" si="137"/>
        <v>8.3333333333333332E-3</v>
      </c>
      <c r="BR114" s="100">
        <f t="shared" si="183"/>
        <v>21.6</v>
      </c>
      <c r="BS114" s="212"/>
    </row>
    <row r="115" spans="1:71" ht="12.75" customHeight="1" outlineLevel="1" x14ac:dyDescent="0.2">
      <c r="A115" s="9">
        <v>113</v>
      </c>
      <c r="B115" s="10" t="s">
        <v>41</v>
      </c>
      <c r="C115" s="11">
        <v>1573</v>
      </c>
      <c r="D115" s="12">
        <v>35919</v>
      </c>
      <c r="E115" s="129">
        <v>40</v>
      </c>
      <c r="F115" s="102">
        <v>24</v>
      </c>
      <c r="G115" s="208">
        <f t="shared" si="138"/>
        <v>21.6</v>
      </c>
      <c r="H115" s="71">
        <f t="shared" si="139"/>
        <v>2.16</v>
      </c>
      <c r="I115" s="71">
        <f t="shared" si="140"/>
        <v>2.16</v>
      </c>
      <c r="J115" s="71">
        <f t="shared" si="141"/>
        <v>2.16</v>
      </c>
      <c r="K115" s="71">
        <f t="shared" si="142"/>
        <v>2.16</v>
      </c>
      <c r="L115" s="71">
        <f t="shared" si="143"/>
        <v>2.16</v>
      </c>
      <c r="M115" s="71">
        <f t="shared" si="144"/>
        <v>2.16</v>
      </c>
      <c r="N115" s="71">
        <f t="shared" si="145"/>
        <v>2.16</v>
      </c>
      <c r="O115" s="130">
        <f t="shared" si="170"/>
        <v>0.18000000000000002</v>
      </c>
      <c r="P115" s="130">
        <f t="shared" si="171"/>
        <v>0.18000000000000002</v>
      </c>
      <c r="Q115" s="130">
        <f t="shared" si="172"/>
        <v>0.18000000000000002</v>
      </c>
      <c r="R115" s="130">
        <f t="shared" si="173"/>
        <v>0.18000000000000002</v>
      </c>
      <c r="S115" s="130">
        <f t="shared" si="174"/>
        <v>0.18000000000000002</v>
      </c>
      <c r="T115" s="130">
        <f t="shared" si="175"/>
        <v>0.18000000000000002</v>
      </c>
      <c r="U115" s="130">
        <f t="shared" si="176"/>
        <v>0.18000000000000002</v>
      </c>
      <c r="V115" s="130">
        <f t="shared" si="177"/>
        <v>0.18000000000000002</v>
      </c>
      <c r="W115" s="130">
        <f t="shared" si="178"/>
        <v>0.18000000000000002</v>
      </c>
      <c r="X115" s="130">
        <f t="shared" si="179"/>
        <v>0.18000000000000002</v>
      </c>
      <c r="Y115" s="130">
        <f t="shared" si="180"/>
        <v>0.18000000000000002</v>
      </c>
      <c r="Z115" s="130">
        <f t="shared" si="181"/>
        <v>0.18000000000000002</v>
      </c>
      <c r="AA115" s="100">
        <f t="shared" si="158"/>
        <v>2.1599999999999997</v>
      </c>
      <c r="AB115" s="100">
        <f t="shared" si="184"/>
        <v>0.18000000000000002</v>
      </c>
      <c r="AC115" s="100">
        <f t="shared" si="184"/>
        <v>0.18000000000000002</v>
      </c>
      <c r="AD115" s="100">
        <f t="shared" si="184"/>
        <v>0.18000000000000002</v>
      </c>
      <c r="AE115" s="100">
        <f t="shared" si="184"/>
        <v>0.18000000000000002</v>
      </c>
      <c r="AF115" s="100">
        <f t="shared" si="184"/>
        <v>0.18000000000000002</v>
      </c>
      <c r="AG115" s="100">
        <f t="shared" si="184"/>
        <v>0.18000000000000002</v>
      </c>
      <c r="AH115" s="100">
        <f t="shared" si="184"/>
        <v>0.18000000000000002</v>
      </c>
      <c r="AI115" s="100">
        <f t="shared" si="184"/>
        <v>0.18000000000000002</v>
      </c>
      <c r="AJ115" s="100">
        <f t="shared" si="184"/>
        <v>0.18000000000000002</v>
      </c>
      <c r="AK115" s="100">
        <f t="shared" si="184"/>
        <v>0.18000000000000002</v>
      </c>
      <c r="AL115" s="100">
        <f t="shared" si="184"/>
        <v>0.18000000000000002</v>
      </c>
      <c r="AM115" s="100">
        <f t="shared" si="184"/>
        <v>0.18000000000000002</v>
      </c>
      <c r="AN115" s="100">
        <f t="shared" si="135"/>
        <v>2.1599999999999997</v>
      </c>
      <c r="AO115" s="100">
        <f t="shared" si="185"/>
        <v>0.18000000000000002</v>
      </c>
      <c r="AP115" s="100">
        <f t="shared" si="185"/>
        <v>0.18000000000000002</v>
      </c>
      <c r="AQ115" s="100">
        <f t="shared" si="185"/>
        <v>0.18000000000000002</v>
      </c>
      <c r="AR115" s="100">
        <f t="shared" si="185"/>
        <v>0.18000000000000002</v>
      </c>
      <c r="AS115" s="100">
        <f t="shared" si="185"/>
        <v>0.18000000000000002</v>
      </c>
      <c r="AT115" s="100">
        <f t="shared" si="185"/>
        <v>0.18000000000000002</v>
      </c>
      <c r="AU115" s="100">
        <f t="shared" si="185"/>
        <v>0.18000000000000002</v>
      </c>
      <c r="AV115" s="100">
        <f t="shared" si="185"/>
        <v>0.18000000000000002</v>
      </c>
      <c r="AW115" s="100">
        <f t="shared" si="185"/>
        <v>0.18000000000000002</v>
      </c>
      <c r="AX115" s="100">
        <f t="shared" si="185"/>
        <v>0.18000000000000002</v>
      </c>
      <c r="AY115" s="100">
        <f t="shared" si="185"/>
        <v>0.18000000000000002</v>
      </c>
      <c r="AZ115" s="100">
        <f t="shared" si="185"/>
        <v>0.18000000000000002</v>
      </c>
      <c r="BA115" s="116">
        <f>SUM(AO115:AZ115)</f>
        <v>2.1599999999999997</v>
      </c>
      <c r="BB115" s="100" t="s">
        <v>176</v>
      </c>
      <c r="BC115" s="100" t="s">
        <v>176</v>
      </c>
      <c r="BD115" s="100" t="s">
        <v>176</v>
      </c>
      <c r="BE115" s="100" t="s">
        <v>176</v>
      </c>
      <c r="BF115" s="100" t="s">
        <v>176</v>
      </c>
      <c r="BG115" s="100" t="s">
        <v>176</v>
      </c>
      <c r="BH115" s="100" t="s">
        <v>176</v>
      </c>
      <c r="BI115" s="100" t="s">
        <v>176</v>
      </c>
      <c r="BJ115" s="100" t="s">
        <v>176</v>
      </c>
      <c r="BK115" s="100" t="s">
        <v>176</v>
      </c>
      <c r="BL115" s="100" t="s">
        <v>176</v>
      </c>
      <c r="BM115" s="100" t="s">
        <v>176</v>
      </c>
      <c r="BN115" s="116">
        <f t="shared" si="182"/>
        <v>0</v>
      </c>
      <c r="BO115" s="100" t="s">
        <v>176</v>
      </c>
      <c r="BP115" s="100" t="s">
        <v>176</v>
      </c>
      <c r="BQ115" s="83">
        <f t="shared" si="137"/>
        <v>8.3333333333333332E-3</v>
      </c>
      <c r="BR115" s="100">
        <f t="shared" si="183"/>
        <v>21.6</v>
      </c>
      <c r="BS115" s="212"/>
    </row>
    <row r="116" spans="1:71" ht="12.75" customHeight="1" outlineLevel="1" x14ac:dyDescent="0.2">
      <c r="A116" s="9">
        <v>114</v>
      </c>
      <c r="B116" s="10" t="s">
        <v>41</v>
      </c>
      <c r="C116" s="11">
        <v>1573</v>
      </c>
      <c r="D116" s="12">
        <v>35919</v>
      </c>
      <c r="E116" s="129">
        <v>40</v>
      </c>
      <c r="F116" s="102">
        <v>24</v>
      </c>
      <c r="G116" s="208">
        <f t="shared" si="138"/>
        <v>21.6</v>
      </c>
      <c r="H116" s="71">
        <f t="shared" si="139"/>
        <v>2.16</v>
      </c>
      <c r="I116" s="71">
        <f t="shared" si="140"/>
        <v>2.16</v>
      </c>
      <c r="J116" s="71">
        <f t="shared" si="141"/>
        <v>2.16</v>
      </c>
      <c r="K116" s="71">
        <f t="shared" si="142"/>
        <v>2.16</v>
      </c>
      <c r="L116" s="71">
        <f t="shared" si="143"/>
        <v>2.16</v>
      </c>
      <c r="M116" s="71">
        <f t="shared" si="144"/>
        <v>2.16</v>
      </c>
      <c r="N116" s="71">
        <f t="shared" si="145"/>
        <v>2.16</v>
      </c>
      <c r="O116" s="130">
        <f t="shared" si="170"/>
        <v>0.18000000000000002</v>
      </c>
      <c r="P116" s="130">
        <f t="shared" si="171"/>
        <v>0.18000000000000002</v>
      </c>
      <c r="Q116" s="130">
        <f t="shared" si="172"/>
        <v>0.18000000000000002</v>
      </c>
      <c r="R116" s="130">
        <f t="shared" si="173"/>
        <v>0.18000000000000002</v>
      </c>
      <c r="S116" s="130">
        <f t="shared" si="174"/>
        <v>0.18000000000000002</v>
      </c>
      <c r="T116" s="130">
        <f t="shared" si="175"/>
        <v>0.18000000000000002</v>
      </c>
      <c r="U116" s="130">
        <f t="shared" si="176"/>
        <v>0.18000000000000002</v>
      </c>
      <c r="V116" s="130">
        <f t="shared" si="177"/>
        <v>0.18000000000000002</v>
      </c>
      <c r="W116" s="130">
        <f t="shared" si="178"/>
        <v>0.18000000000000002</v>
      </c>
      <c r="X116" s="130">
        <f t="shared" si="179"/>
        <v>0.18000000000000002</v>
      </c>
      <c r="Y116" s="130">
        <f t="shared" si="180"/>
        <v>0.18000000000000002</v>
      </c>
      <c r="Z116" s="130">
        <f t="shared" si="181"/>
        <v>0.18000000000000002</v>
      </c>
      <c r="AA116" s="100">
        <f t="shared" si="158"/>
        <v>2.1599999999999997</v>
      </c>
      <c r="AB116" s="100">
        <f t="shared" ref="AB116:AM125" si="186">$G116*$BQ116</f>
        <v>0.18000000000000002</v>
      </c>
      <c r="AC116" s="100">
        <f t="shared" si="186"/>
        <v>0.18000000000000002</v>
      </c>
      <c r="AD116" s="100">
        <f t="shared" si="186"/>
        <v>0.18000000000000002</v>
      </c>
      <c r="AE116" s="100">
        <f t="shared" si="186"/>
        <v>0.18000000000000002</v>
      </c>
      <c r="AF116" s="100">
        <f t="shared" si="186"/>
        <v>0.18000000000000002</v>
      </c>
      <c r="AG116" s="100">
        <f t="shared" si="186"/>
        <v>0.18000000000000002</v>
      </c>
      <c r="AH116" s="100">
        <f t="shared" si="186"/>
        <v>0.18000000000000002</v>
      </c>
      <c r="AI116" s="100">
        <f t="shared" si="186"/>
        <v>0.18000000000000002</v>
      </c>
      <c r="AJ116" s="100">
        <f t="shared" si="186"/>
        <v>0.18000000000000002</v>
      </c>
      <c r="AK116" s="100">
        <f t="shared" si="186"/>
        <v>0.18000000000000002</v>
      </c>
      <c r="AL116" s="100">
        <f t="shared" si="186"/>
        <v>0.18000000000000002</v>
      </c>
      <c r="AM116" s="100">
        <f t="shared" si="186"/>
        <v>0.18000000000000002</v>
      </c>
      <c r="AN116" s="100">
        <f t="shared" si="135"/>
        <v>2.1599999999999997</v>
      </c>
      <c r="AO116" s="100">
        <f t="shared" ref="AO116:AZ125" si="187">$G116*$BQ116</f>
        <v>0.18000000000000002</v>
      </c>
      <c r="AP116" s="100">
        <f t="shared" si="187"/>
        <v>0.18000000000000002</v>
      </c>
      <c r="AQ116" s="100">
        <f t="shared" si="187"/>
        <v>0.18000000000000002</v>
      </c>
      <c r="AR116" s="100">
        <f t="shared" si="187"/>
        <v>0.18000000000000002</v>
      </c>
      <c r="AS116" s="100">
        <f t="shared" si="187"/>
        <v>0.18000000000000002</v>
      </c>
      <c r="AT116" s="100">
        <f t="shared" si="187"/>
        <v>0.18000000000000002</v>
      </c>
      <c r="AU116" s="100">
        <f t="shared" si="187"/>
        <v>0.18000000000000002</v>
      </c>
      <c r="AV116" s="100">
        <f t="shared" si="187"/>
        <v>0.18000000000000002</v>
      </c>
      <c r="AW116" s="100">
        <f t="shared" si="187"/>
        <v>0.18000000000000002</v>
      </c>
      <c r="AX116" s="100">
        <f t="shared" si="187"/>
        <v>0.18000000000000002</v>
      </c>
      <c r="AY116" s="100">
        <f t="shared" si="187"/>
        <v>0.18000000000000002</v>
      </c>
      <c r="AZ116" s="100">
        <f t="shared" si="187"/>
        <v>0.18000000000000002</v>
      </c>
      <c r="BA116" s="116">
        <f t="shared" si="163"/>
        <v>2.1599999999999997</v>
      </c>
      <c r="BB116" s="100" t="s">
        <v>176</v>
      </c>
      <c r="BC116" s="100" t="s">
        <v>176</v>
      </c>
      <c r="BD116" s="100" t="s">
        <v>176</v>
      </c>
      <c r="BE116" s="100" t="s">
        <v>176</v>
      </c>
      <c r="BF116" s="100" t="s">
        <v>176</v>
      </c>
      <c r="BG116" s="100" t="s">
        <v>176</v>
      </c>
      <c r="BH116" s="100" t="s">
        <v>176</v>
      </c>
      <c r="BI116" s="100" t="s">
        <v>176</v>
      </c>
      <c r="BJ116" s="100" t="s">
        <v>176</v>
      </c>
      <c r="BK116" s="100" t="s">
        <v>176</v>
      </c>
      <c r="BL116" s="100" t="s">
        <v>176</v>
      </c>
      <c r="BM116" s="100" t="s">
        <v>176</v>
      </c>
      <c r="BN116" s="116">
        <f t="shared" si="182"/>
        <v>0</v>
      </c>
      <c r="BO116" s="100" t="s">
        <v>176</v>
      </c>
      <c r="BP116" s="100" t="s">
        <v>176</v>
      </c>
      <c r="BQ116" s="83">
        <f t="shared" si="137"/>
        <v>8.3333333333333332E-3</v>
      </c>
      <c r="BR116" s="100">
        <f t="shared" si="183"/>
        <v>21.6</v>
      </c>
      <c r="BS116" s="212"/>
    </row>
    <row r="117" spans="1:71" ht="12.75" customHeight="1" outlineLevel="1" x14ac:dyDescent="0.2">
      <c r="A117" s="9">
        <v>115</v>
      </c>
      <c r="B117" s="10" t="s">
        <v>41</v>
      </c>
      <c r="C117" s="11">
        <v>1573</v>
      </c>
      <c r="D117" s="12">
        <v>35919</v>
      </c>
      <c r="E117" s="129">
        <v>40</v>
      </c>
      <c r="F117" s="102">
        <v>24</v>
      </c>
      <c r="G117" s="208">
        <f t="shared" si="138"/>
        <v>21.6</v>
      </c>
      <c r="H117" s="71">
        <f t="shared" si="139"/>
        <v>2.16</v>
      </c>
      <c r="I117" s="71">
        <f t="shared" si="140"/>
        <v>2.16</v>
      </c>
      <c r="J117" s="71">
        <f t="shared" si="141"/>
        <v>2.16</v>
      </c>
      <c r="K117" s="71">
        <f t="shared" si="142"/>
        <v>2.16</v>
      </c>
      <c r="L117" s="71">
        <f t="shared" si="143"/>
        <v>2.16</v>
      </c>
      <c r="M117" s="71">
        <f t="shared" si="144"/>
        <v>2.16</v>
      </c>
      <c r="N117" s="71">
        <f t="shared" si="145"/>
        <v>2.16</v>
      </c>
      <c r="O117" s="130">
        <f t="shared" si="170"/>
        <v>0.18000000000000002</v>
      </c>
      <c r="P117" s="130">
        <f t="shared" si="171"/>
        <v>0.18000000000000002</v>
      </c>
      <c r="Q117" s="130">
        <f t="shared" si="172"/>
        <v>0.18000000000000002</v>
      </c>
      <c r="R117" s="130">
        <f t="shared" si="173"/>
        <v>0.18000000000000002</v>
      </c>
      <c r="S117" s="130">
        <f t="shared" si="174"/>
        <v>0.18000000000000002</v>
      </c>
      <c r="T117" s="130">
        <f t="shared" si="175"/>
        <v>0.18000000000000002</v>
      </c>
      <c r="U117" s="130">
        <f t="shared" si="176"/>
        <v>0.18000000000000002</v>
      </c>
      <c r="V117" s="130">
        <f t="shared" si="177"/>
        <v>0.18000000000000002</v>
      </c>
      <c r="W117" s="130">
        <f t="shared" si="178"/>
        <v>0.18000000000000002</v>
      </c>
      <c r="X117" s="130">
        <f t="shared" si="179"/>
        <v>0.18000000000000002</v>
      </c>
      <c r="Y117" s="130">
        <f t="shared" si="180"/>
        <v>0.18000000000000002</v>
      </c>
      <c r="Z117" s="130">
        <f t="shared" si="181"/>
        <v>0.18000000000000002</v>
      </c>
      <c r="AA117" s="100">
        <f t="shared" si="158"/>
        <v>2.1599999999999997</v>
      </c>
      <c r="AB117" s="100">
        <f t="shared" si="186"/>
        <v>0.18000000000000002</v>
      </c>
      <c r="AC117" s="100">
        <f t="shared" si="186"/>
        <v>0.18000000000000002</v>
      </c>
      <c r="AD117" s="100">
        <f t="shared" si="186"/>
        <v>0.18000000000000002</v>
      </c>
      <c r="AE117" s="100">
        <f t="shared" si="186"/>
        <v>0.18000000000000002</v>
      </c>
      <c r="AF117" s="100">
        <f t="shared" si="186"/>
        <v>0.18000000000000002</v>
      </c>
      <c r="AG117" s="100">
        <f t="shared" si="186"/>
        <v>0.18000000000000002</v>
      </c>
      <c r="AH117" s="100">
        <f t="shared" si="186"/>
        <v>0.18000000000000002</v>
      </c>
      <c r="AI117" s="100">
        <f t="shared" si="186"/>
        <v>0.18000000000000002</v>
      </c>
      <c r="AJ117" s="100">
        <f t="shared" si="186"/>
        <v>0.18000000000000002</v>
      </c>
      <c r="AK117" s="100">
        <f t="shared" si="186"/>
        <v>0.18000000000000002</v>
      </c>
      <c r="AL117" s="100">
        <f t="shared" si="186"/>
        <v>0.18000000000000002</v>
      </c>
      <c r="AM117" s="100">
        <f t="shared" si="186"/>
        <v>0.18000000000000002</v>
      </c>
      <c r="AN117" s="100">
        <f t="shared" si="135"/>
        <v>2.1599999999999997</v>
      </c>
      <c r="AO117" s="100">
        <f t="shared" si="187"/>
        <v>0.18000000000000002</v>
      </c>
      <c r="AP117" s="100">
        <f t="shared" si="187"/>
        <v>0.18000000000000002</v>
      </c>
      <c r="AQ117" s="100">
        <f t="shared" si="187"/>
        <v>0.18000000000000002</v>
      </c>
      <c r="AR117" s="100">
        <f t="shared" si="187"/>
        <v>0.18000000000000002</v>
      </c>
      <c r="AS117" s="100">
        <f t="shared" si="187"/>
        <v>0.18000000000000002</v>
      </c>
      <c r="AT117" s="100">
        <f t="shared" si="187"/>
        <v>0.18000000000000002</v>
      </c>
      <c r="AU117" s="100">
        <f t="shared" si="187"/>
        <v>0.18000000000000002</v>
      </c>
      <c r="AV117" s="100">
        <f t="shared" si="187"/>
        <v>0.18000000000000002</v>
      </c>
      <c r="AW117" s="100">
        <f t="shared" si="187"/>
        <v>0.18000000000000002</v>
      </c>
      <c r="AX117" s="100">
        <f t="shared" si="187"/>
        <v>0.18000000000000002</v>
      </c>
      <c r="AY117" s="100">
        <f t="shared" si="187"/>
        <v>0.18000000000000002</v>
      </c>
      <c r="AZ117" s="100">
        <f t="shared" si="187"/>
        <v>0.18000000000000002</v>
      </c>
      <c r="BA117" s="116">
        <f t="shared" si="163"/>
        <v>2.1599999999999997</v>
      </c>
      <c r="BB117" s="100" t="s">
        <v>176</v>
      </c>
      <c r="BC117" s="100" t="s">
        <v>176</v>
      </c>
      <c r="BD117" s="100" t="s">
        <v>176</v>
      </c>
      <c r="BE117" s="100" t="s">
        <v>176</v>
      </c>
      <c r="BF117" s="100" t="s">
        <v>176</v>
      </c>
      <c r="BG117" s="100" t="s">
        <v>176</v>
      </c>
      <c r="BH117" s="100" t="s">
        <v>176</v>
      </c>
      <c r="BI117" s="100" t="s">
        <v>176</v>
      </c>
      <c r="BJ117" s="100" t="s">
        <v>176</v>
      </c>
      <c r="BK117" s="100" t="s">
        <v>176</v>
      </c>
      <c r="BL117" s="100" t="s">
        <v>176</v>
      </c>
      <c r="BM117" s="100" t="s">
        <v>176</v>
      </c>
      <c r="BN117" s="116">
        <f t="shared" si="182"/>
        <v>0</v>
      </c>
      <c r="BO117" s="100" t="s">
        <v>176</v>
      </c>
      <c r="BP117" s="100" t="s">
        <v>176</v>
      </c>
      <c r="BQ117" s="83">
        <f t="shared" si="137"/>
        <v>8.3333333333333332E-3</v>
      </c>
      <c r="BR117" s="100">
        <f t="shared" si="183"/>
        <v>21.6</v>
      </c>
      <c r="BS117" s="212"/>
    </row>
    <row r="118" spans="1:71" ht="12.75" customHeight="1" outlineLevel="1" x14ac:dyDescent="0.2">
      <c r="A118" s="9">
        <v>116</v>
      </c>
      <c r="B118" s="10" t="s">
        <v>41</v>
      </c>
      <c r="C118" s="11">
        <v>1573</v>
      </c>
      <c r="D118" s="12">
        <v>35919</v>
      </c>
      <c r="E118" s="129">
        <v>40</v>
      </c>
      <c r="F118" s="102">
        <v>24</v>
      </c>
      <c r="G118" s="208">
        <f t="shared" si="138"/>
        <v>21.6</v>
      </c>
      <c r="H118" s="71">
        <f t="shared" si="139"/>
        <v>2.16</v>
      </c>
      <c r="I118" s="71">
        <f t="shared" si="140"/>
        <v>2.16</v>
      </c>
      <c r="J118" s="71">
        <f t="shared" si="141"/>
        <v>2.16</v>
      </c>
      <c r="K118" s="71">
        <f t="shared" si="142"/>
        <v>2.16</v>
      </c>
      <c r="L118" s="71">
        <f t="shared" si="143"/>
        <v>2.16</v>
      </c>
      <c r="M118" s="71">
        <f t="shared" si="144"/>
        <v>2.16</v>
      </c>
      <c r="N118" s="71">
        <f t="shared" si="145"/>
        <v>2.16</v>
      </c>
      <c r="O118" s="130">
        <f t="shared" si="170"/>
        <v>0.18000000000000002</v>
      </c>
      <c r="P118" s="130">
        <f t="shared" si="171"/>
        <v>0.18000000000000002</v>
      </c>
      <c r="Q118" s="130">
        <f t="shared" si="172"/>
        <v>0.18000000000000002</v>
      </c>
      <c r="R118" s="130">
        <f t="shared" si="173"/>
        <v>0.18000000000000002</v>
      </c>
      <c r="S118" s="130">
        <f t="shared" si="174"/>
        <v>0.18000000000000002</v>
      </c>
      <c r="T118" s="130">
        <f t="shared" si="175"/>
        <v>0.18000000000000002</v>
      </c>
      <c r="U118" s="130">
        <f t="shared" si="176"/>
        <v>0.18000000000000002</v>
      </c>
      <c r="V118" s="130">
        <f t="shared" si="177"/>
        <v>0.18000000000000002</v>
      </c>
      <c r="W118" s="130">
        <f t="shared" si="178"/>
        <v>0.18000000000000002</v>
      </c>
      <c r="X118" s="130">
        <f t="shared" si="179"/>
        <v>0.18000000000000002</v>
      </c>
      <c r="Y118" s="130">
        <f t="shared" si="180"/>
        <v>0.18000000000000002</v>
      </c>
      <c r="Z118" s="130">
        <f t="shared" si="181"/>
        <v>0.18000000000000002</v>
      </c>
      <c r="AA118" s="100">
        <f t="shared" si="158"/>
        <v>2.1599999999999997</v>
      </c>
      <c r="AB118" s="100">
        <f t="shared" si="186"/>
        <v>0.18000000000000002</v>
      </c>
      <c r="AC118" s="100">
        <f t="shared" si="186"/>
        <v>0.18000000000000002</v>
      </c>
      <c r="AD118" s="100">
        <f t="shared" si="186"/>
        <v>0.18000000000000002</v>
      </c>
      <c r="AE118" s="100">
        <f t="shared" si="186"/>
        <v>0.18000000000000002</v>
      </c>
      <c r="AF118" s="100">
        <f t="shared" si="186"/>
        <v>0.18000000000000002</v>
      </c>
      <c r="AG118" s="100">
        <f t="shared" si="186"/>
        <v>0.18000000000000002</v>
      </c>
      <c r="AH118" s="100">
        <f t="shared" si="186"/>
        <v>0.18000000000000002</v>
      </c>
      <c r="AI118" s="100">
        <f t="shared" si="186"/>
        <v>0.18000000000000002</v>
      </c>
      <c r="AJ118" s="100">
        <f t="shared" si="186"/>
        <v>0.18000000000000002</v>
      </c>
      <c r="AK118" s="100">
        <f t="shared" si="186"/>
        <v>0.18000000000000002</v>
      </c>
      <c r="AL118" s="100">
        <f t="shared" si="186"/>
        <v>0.18000000000000002</v>
      </c>
      <c r="AM118" s="100">
        <f t="shared" si="186"/>
        <v>0.18000000000000002</v>
      </c>
      <c r="AN118" s="100">
        <f t="shared" si="135"/>
        <v>2.1599999999999997</v>
      </c>
      <c r="AO118" s="100">
        <f t="shared" si="187"/>
        <v>0.18000000000000002</v>
      </c>
      <c r="AP118" s="100">
        <f t="shared" si="187"/>
        <v>0.18000000000000002</v>
      </c>
      <c r="AQ118" s="100">
        <f t="shared" si="187"/>
        <v>0.18000000000000002</v>
      </c>
      <c r="AR118" s="100">
        <f t="shared" si="187"/>
        <v>0.18000000000000002</v>
      </c>
      <c r="AS118" s="100">
        <f t="shared" si="187"/>
        <v>0.18000000000000002</v>
      </c>
      <c r="AT118" s="100">
        <f t="shared" si="187"/>
        <v>0.18000000000000002</v>
      </c>
      <c r="AU118" s="100">
        <f t="shared" si="187"/>
        <v>0.18000000000000002</v>
      </c>
      <c r="AV118" s="100">
        <f t="shared" si="187"/>
        <v>0.18000000000000002</v>
      </c>
      <c r="AW118" s="100">
        <f t="shared" si="187"/>
        <v>0.18000000000000002</v>
      </c>
      <c r="AX118" s="100">
        <f t="shared" si="187"/>
        <v>0.18000000000000002</v>
      </c>
      <c r="AY118" s="100">
        <f t="shared" si="187"/>
        <v>0.18000000000000002</v>
      </c>
      <c r="AZ118" s="100">
        <f t="shared" si="187"/>
        <v>0.18000000000000002</v>
      </c>
      <c r="BA118" s="116">
        <f t="shared" si="163"/>
        <v>2.1599999999999997</v>
      </c>
      <c r="BB118" s="100" t="s">
        <v>176</v>
      </c>
      <c r="BC118" s="100" t="s">
        <v>176</v>
      </c>
      <c r="BD118" s="100" t="s">
        <v>176</v>
      </c>
      <c r="BE118" s="100" t="s">
        <v>176</v>
      </c>
      <c r="BF118" s="100" t="s">
        <v>176</v>
      </c>
      <c r="BG118" s="100" t="s">
        <v>176</v>
      </c>
      <c r="BH118" s="100" t="s">
        <v>176</v>
      </c>
      <c r="BI118" s="100" t="s">
        <v>176</v>
      </c>
      <c r="BJ118" s="100" t="s">
        <v>176</v>
      </c>
      <c r="BK118" s="100" t="s">
        <v>176</v>
      </c>
      <c r="BL118" s="100" t="s">
        <v>176</v>
      </c>
      <c r="BM118" s="100" t="s">
        <v>176</v>
      </c>
      <c r="BN118" s="116">
        <f t="shared" si="182"/>
        <v>0</v>
      </c>
      <c r="BO118" s="100" t="s">
        <v>176</v>
      </c>
      <c r="BP118" s="100" t="s">
        <v>176</v>
      </c>
      <c r="BQ118" s="83">
        <f t="shared" si="137"/>
        <v>8.3333333333333332E-3</v>
      </c>
      <c r="BR118" s="100">
        <f t="shared" si="183"/>
        <v>21.6</v>
      </c>
      <c r="BS118" s="212"/>
    </row>
    <row r="119" spans="1:71" ht="12.75" customHeight="1" outlineLevel="1" x14ac:dyDescent="0.2">
      <c r="A119" s="9">
        <v>117</v>
      </c>
      <c r="B119" s="10" t="s">
        <v>41</v>
      </c>
      <c r="C119" s="11">
        <v>1573</v>
      </c>
      <c r="D119" s="12">
        <v>35919</v>
      </c>
      <c r="E119" s="129">
        <v>40</v>
      </c>
      <c r="F119" s="102">
        <v>24</v>
      </c>
      <c r="G119" s="208">
        <f t="shared" si="138"/>
        <v>21.6</v>
      </c>
      <c r="H119" s="71">
        <f t="shared" si="139"/>
        <v>2.16</v>
      </c>
      <c r="I119" s="71">
        <f t="shared" si="140"/>
        <v>2.16</v>
      </c>
      <c r="J119" s="71">
        <f t="shared" si="141"/>
        <v>2.16</v>
      </c>
      <c r="K119" s="71">
        <f t="shared" si="142"/>
        <v>2.16</v>
      </c>
      <c r="L119" s="71">
        <f t="shared" si="143"/>
        <v>2.16</v>
      </c>
      <c r="M119" s="71">
        <f t="shared" si="144"/>
        <v>2.16</v>
      </c>
      <c r="N119" s="71">
        <f t="shared" si="145"/>
        <v>2.16</v>
      </c>
      <c r="O119" s="130">
        <f t="shared" si="170"/>
        <v>0.18000000000000002</v>
      </c>
      <c r="P119" s="130">
        <f t="shared" si="171"/>
        <v>0.18000000000000002</v>
      </c>
      <c r="Q119" s="130">
        <f t="shared" si="172"/>
        <v>0.18000000000000002</v>
      </c>
      <c r="R119" s="130">
        <f t="shared" si="173"/>
        <v>0.18000000000000002</v>
      </c>
      <c r="S119" s="130">
        <f t="shared" si="174"/>
        <v>0.18000000000000002</v>
      </c>
      <c r="T119" s="130">
        <f t="shared" si="175"/>
        <v>0.18000000000000002</v>
      </c>
      <c r="U119" s="130">
        <f t="shared" si="176"/>
        <v>0.18000000000000002</v>
      </c>
      <c r="V119" s="130">
        <f t="shared" si="177"/>
        <v>0.18000000000000002</v>
      </c>
      <c r="W119" s="130">
        <f t="shared" si="178"/>
        <v>0.18000000000000002</v>
      </c>
      <c r="X119" s="130">
        <f t="shared" si="179"/>
        <v>0.18000000000000002</v>
      </c>
      <c r="Y119" s="130">
        <f t="shared" si="180"/>
        <v>0.18000000000000002</v>
      </c>
      <c r="Z119" s="130">
        <f t="shared" si="181"/>
        <v>0.18000000000000002</v>
      </c>
      <c r="AA119" s="100">
        <f t="shared" si="158"/>
        <v>2.1599999999999997</v>
      </c>
      <c r="AB119" s="100">
        <f t="shared" si="186"/>
        <v>0.18000000000000002</v>
      </c>
      <c r="AC119" s="100">
        <f t="shared" si="186"/>
        <v>0.18000000000000002</v>
      </c>
      <c r="AD119" s="100">
        <f t="shared" si="186"/>
        <v>0.18000000000000002</v>
      </c>
      <c r="AE119" s="100">
        <f t="shared" si="186"/>
        <v>0.18000000000000002</v>
      </c>
      <c r="AF119" s="100">
        <f t="shared" si="186"/>
        <v>0.18000000000000002</v>
      </c>
      <c r="AG119" s="100">
        <f t="shared" si="186"/>
        <v>0.18000000000000002</v>
      </c>
      <c r="AH119" s="100">
        <f t="shared" si="186"/>
        <v>0.18000000000000002</v>
      </c>
      <c r="AI119" s="100">
        <f t="shared" si="186"/>
        <v>0.18000000000000002</v>
      </c>
      <c r="AJ119" s="100">
        <f t="shared" si="186"/>
        <v>0.18000000000000002</v>
      </c>
      <c r="AK119" s="100">
        <f t="shared" si="186"/>
        <v>0.18000000000000002</v>
      </c>
      <c r="AL119" s="100">
        <f t="shared" si="186"/>
        <v>0.18000000000000002</v>
      </c>
      <c r="AM119" s="100">
        <f t="shared" si="186"/>
        <v>0.18000000000000002</v>
      </c>
      <c r="AN119" s="100">
        <f t="shared" si="135"/>
        <v>2.1599999999999997</v>
      </c>
      <c r="AO119" s="100">
        <f t="shared" si="187"/>
        <v>0.18000000000000002</v>
      </c>
      <c r="AP119" s="100">
        <f t="shared" si="187"/>
        <v>0.18000000000000002</v>
      </c>
      <c r="AQ119" s="100">
        <f t="shared" si="187"/>
        <v>0.18000000000000002</v>
      </c>
      <c r="AR119" s="100">
        <f t="shared" si="187"/>
        <v>0.18000000000000002</v>
      </c>
      <c r="AS119" s="100">
        <f t="shared" si="187"/>
        <v>0.18000000000000002</v>
      </c>
      <c r="AT119" s="100">
        <f t="shared" si="187"/>
        <v>0.18000000000000002</v>
      </c>
      <c r="AU119" s="100">
        <f t="shared" si="187"/>
        <v>0.18000000000000002</v>
      </c>
      <c r="AV119" s="100">
        <f t="shared" si="187"/>
        <v>0.18000000000000002</v>
      </c>
      <c r="AW119" s="100">
        <f t="shared" si="187"/>
        <v>0.18000000000000002</v>
      </c>
      <c r="AX119" s="100">
        <f t="shared" si="187"/>
        <v>0.18000000000000002</v>
      </c>
      <c r="AY119" s="100">
        <f t="shared" si="187"/>
        <v>0.18000000000000002</v>
      </c>
      <c r="AZ119" s="100">
        <f t="shared" si="187"/>
        <v>0.18000000000000002</v>
      </c>
      <c r="BA119" s="116">
        <f t="shared" si="163"/>
        <v>2.1599999999999997</v>
      </c>
      <c r="BB119" s="100" t="s">
        <v>176</v>
      </c>
      <c r="BC119" s="100" t="s">
        <v>176</v>
      </c>
      <c r="BD119" s="100" t="s">
        <v>176</v>
      </c>
      <c r="BE119" s="100" t="s">
        <v>176</v>
      </c>
      <c r="BF119" s="100" t="s">
        <v>176</v>
      </c>
      <c r="BG119" s="100" t="s">
        <v>176</v>
      </c>
      <c r="BH119" s="100" t="s">
        <v>176</v>
      </c>
      <c r="BI119" s="100" t="s">
        <v>176</v>
      </c>
      <c r="BJ119" s="100" t="s">
        <v>176</v>
      </c>
      <c r="BK119" s="100" t="s">
        <v>176</v>
      </c>
      <c r="BL119" s="100" t="s">
        <v>176</v>
      </c>
      <c r="BM119" s="100" t="s">
        <v>176</v>
      </c>
      <c r="BN119" s="116">
        <f t="shared" si="182"/>
        <v>0</v>
      </c>
      <c r="BO119" s="100" t="s">
        <v>176</v>
      </c>
      <c r="BP119" s="100" t="s">
        <v>176</v>
      </c>
      <c r="BQ119" s="83">
        <f t="shared" si="137"/>
        <v>8.3333333333333332E-3</v>
      </c>
      <c r="BR119" s="100">
        <f t="shared" si="183"/>
        <v>21.6</v>
      </c>
      <c r="BS119" s="212"/>
    </row>
    <row r="120" spans="1:71" ht="12.75" customHeight="1" outlineLevel="1" x14ac:dyDescent="0.2">
      <c r="A120" s="9">
        <v>118</v>
      </c>
      <c r="B120" s="10" t="s">
        <v>41</v>
      </c>
      <c r="C120" s="11">
        <v>1573</v>
      </c>
      <c r="D120" s="12">
        <v>35919</v>
      </c>
      <c r="E120" s="129">
        <v>40</v>
      </c>
      <c r="F120" s="102">
        <v>24</v>
      </c>
      <c r="G120" s="208">
        <f t="shared" si="138"/>
        <v>21.6</v>
      </c>
      <c r="H120" s="71">
        <f t="shared" si="139"/>
        <v>2.16</v>
      </c>
      <c r="I120" s="71">
        <f t="shared" si="140"/>
        <v>2.16</v>
      </c>
      <c r="J120" s="71">
        <f t="shared" si="141"/>
        <v>2.16</v>
      </c>
      <c r="K120" s="71">
        <f t="shared" si="142"/>
        <v>2.16</v>
      </c>
      <c r="L120" s="71">
        <f t="shared" si="143"/>
        <v>2.16</v>
      </c>
      <c r="M120" s="71">
        <f t="shared" si="144"/>
        <v>2.16</v>
      </c>
      <c r="N120" s="71">
        <f t="shared" si="145"/>
        <v>2.16</v>
      </c>
      <c r="O120" s="130">
        <f t="shared" si="170"/>
        <v>0.18000000000000002</v>
      </c>
      <c r="P120" s="130">
        <f t="shared" si="171"/>
        <v>0.18000000000000002</v>
      </c>
      <c r="Q120" s="130">
        <f t="shared" si="172"/>
        <v>0.18000000000000002</v>
      </c>
      <c r="R120" s="130">
        <f t="shared" si="173"/>
        <v>0.18000000000000002</v>
      </c>
      <c r="S120" s="130">
        <f t="shared" si="174"/>
        <v>0.18000000000000002</v>
      </c>
      <c r="T120" s="130">
        <f t="shared" si="175"/>
        <v>0.18000000000000002</v>
      </c>
      <c r="U120" s="130">
        <f t="shared" si="176"/>
        <v>0.18000000000000002</v>
      </c>
      <c r="V120" s="130">
        <f t="shared" si="177"/>
        <v>0.18000000000000002</v>
      </c>
      <c r="W120" s="130">
        <f t="shared" si="178"/>
        <v>0.18000000000000002</v>
      </c>
      <c r="X120" s="130">
        <f t="shared" si="179"/>
        <v>0.18000000000000002</v>
      </c>
      <c r="Y120" s="130">
        <f t="shared" si="180"/>
        <v>0.18000000000000002</v>
      </c>
      <c r="Z120" s="130">
        <f t="shared" si="181"/>
        <v>0.18000000000000002</v>
      </c>
      <c r="AA120" s="100">
        <f t="shared" si="158"/>
        <v>2.1599999999999997</v>
      </c>
      <c r="AB120" s="100">
        <f t="shared" si="186"/>
        <v>0.18000000000000002</v>
      </c>
      <c r="AC120" s="100">
        <f t="shared" si="186"/>
        <v>0.18000000000000002</v>
      </c>
      <c r="AD120" s="100">
        <f t="shared" si="186"/>
        <v>0.18000000000000002</v>
      </c>
      <c r="AE120" s="100">
        <f t="shared" si="186"/>
        <v>0.18000000000000002</v>
      </c>
      <c r="AF120" s="100">
        <f t="shared" si="186"/>
        <v>0.18000000000000002</v>
      </c>
      <c r="AG120" s="100">
        <f t="shared" si="186"/>
        <v>0.18000000000000002</v>
      </c>
      <c r="AH120" s="100">
        <f t="shared" si="186"/>
        <v>0.18000000000000002</v>
      </c>
      <c r="AI120" s="100">
        <f t="shared" si="186"/>
        <v>0.18000000000000002</v>
      </c>
      <c r="AJ120" s="100">
        <f t="shared" si="186"/>
        <v>0.18000000000000002</v>
      </c>
      <c r="AK120" s="100">
        <f t="shared" si="186"/>
        <v>0.18000000000000002</v>
      </c>
      <c r="AL120" s="100">
        <f t="shared" si="186"/>
        <v>0.18000000000000002</v>
      </c>
      <c r="AM120" s="100">
        <f t="shared" si="186"/>
        <v>0.18000000000000002</v>
      </c>
      <c r="AN120" s="100">
        <f t="shared" si="135"/>
        <v>2.1599999999999997</v>
      </c>
      <c r="AO120" s="100">
        <f t="shared" si="187"/>
        <v>0.18000000000000002</v>
      </c>
      <c r="AP120" s="100">
        <f t="shared" si="187"/>
        <v>0.18000000000000002</v>
      </c>
      <c r="AQ120" s="100">
        <f t="shared" si="187"/>
        <v>0.18000000000000002</v>
      </c>
      <c r="AR120" s="100">
        <f t="shared" si="187"/>
        <v>0.18000000000000002</v>
      </c>
      <c r="AS120" s="100">
        <f t="shared" si="187"/>
        <v>0.18000000000000002</v>
      </c>
      <c r="AT120" s="100">
        <f t="shared" si="187"/>
        <v>0.18000000000000002</v>
      </c>
      <c r="AU120" s="100">
        <f t="shared" si="187"/>
        <v>0.18000000000000002</v>
      </c>
      <c r="AV120" s="100">
        <f t="shared" si="187"/>
        <v>0.18000000000000002</v>
      </c>
      <c r="AW120" s="100">
        <f t="shared" si="187"/>
        <v>0.18000000000000002</v>
      </c>
      <c r="AX120" s="100">
        <f t="shared" si="187"/>
        <v>0.18000000000000002</v>
      </c>
      <c r="AY120" s="100">
        <f t="shared" si="187"/>
        <v>0.18000000000000002</v>
      </c>
      <c r="AZ120" s="100">
        <f t="shared" si="187"/>
        <v>0.18000000000000002</v>
      </c>
      <c r="BA120" s="116">
        <f t="shared" si="163"/>
        <v>2.1599999999999997</v>
      </c>
      <c r="BB120" s="100" t="s">
        <v>176</v>
      </c>
      <c r="BC120" s="100" t="s">
        <v>176</v>
      </c>
      <c r="BD120" s="100" t="s">
        <v>176</v>
      </c>
      <c r="BE120" s="100" t="s">
        <v>176</v>
      </c>
      <c r="BF120" s="100" t="s">
        <v>176</v>
      </c>
      <c r="BG120" s="100" t="s">
        <v>176</v>
      </c>
      <c r="BH120" s="100" t="s">
        <v>176</v>
      </c>
      <c r="BI120" s="100" t="s">
        <v>176</v>
      </c>
      <c r="BJ120" s="100" t="s">
        <v>176</v>
      </c>
      <c r="BK120" s="100" t="s">
        <v>176</v>
      </c>
      <c r="BL120" s="100" t="s">
        <v>176</v>
      </c>
      <c r="BM120" s="100" t="s">
        <v>176</v>
      </c>
      <c r="BN120" s="116">
        <f t="shared" si="182"/>
        <v>0</v>
      </c>
      <c r="BO120" s="100" t="s">
        <v>176</v>
      </c>
      <c r="BP120" s="100" t="s">
        <v>176</v>
      </c>
      <c r="BQ120" s="83">
        <f t="shared" si="137"/>
        <v>8.3333333333333332E-3</v>
      </c>
      <c r="BR120" s="100">
        <f t="shared" si="183"/>
        <v>21.6</v>
      </c>
      <c r="BS120" s="212"/>
    </row>
    <row r="121" spans="1:71" ht="12.75" customHeight="1" outlineLevel="1" x14ac:dyDescent="0.2">
      <c r="A121" s="9">
        <v>119</v>
      </c>
      <c r="B121" s="10" t="s">
        <v>41</v>
      </c>
      <c r="C121" s="11">
        <v>1573</v>
      </c>
      <c r="D121" s="12">
        <v>35919</v>
      </c>
      <c r="E121" s="129">
        <v>40</v>
      </c>
      <c r="F121" s="102">
        <v>24</v>
      </c>
      <c r="G121" s="208">
        <f t="shared" si="138"/>
        <v>21.6</v>
      </c>
      <c r="H121" s="71">
        <f t="shared" si="139"/>
        <v>2.16</v>
      </c>
      <c r="I121" s="71">
        <f t="shared" si="140"/>
        <v>2.16</v>
      </c>
      <c r="J121" s="71">
        <f t="shared" si="141"/>
        <v>2.16</v>
      </c>
      <c r="K121" s="71">
        <f t="shared" si="142"/>
        <v>2.16</v>
      </c>
      <c r="L121" s="71">
        <f t="shared" si="143"/>
        <v>2.16</v>
      </c>
      <c r="M121" s="71">
        <f t="shared" si="144"/>
        <v>2.16</v>
      </c>
      <c r="N121" s="71">
        <f t="shared" si="145"/>
        <v>2.16</v>
      </c>
      <c r="O121" s="130">
        <f t="shared" si="170"/>
        <v>0.18000000000000002</v>
      </c>
      <c r="P121" s="130">
        <f t="shared" si="171"/>
        <v>0.18000000000000002</v>
      </c>
      <c r="Q121" s="130">
        <f t="shared" si="172"/>
        <v>0.18000000000000002</v>
      </c>
      <c r="R121" s="130">
        <f t="shared" si="173"/>
        <v>0.18000000000000002</v>
      </c>
      <c r="S121" s="130">
        <f t="shared" si="174"/>
        <v>0.18000000000000002</v>
      </c>
      <c r="T121" s="130">
        <f t="shared" si="175"/>
        <v>0.18000000000000002</v>
      </c>
      <c r="U121" s="130">
        <f t="shared" si="176"/>
        <v>0.18000000000000002</v>
      </c>
      <c r="V121" s="130">
        <f t="shared" si="177"/>
        <v>0.18000000000000002</v>
      </c>
      <c r="W121" s="130">
        <f t="shared" si="178"/>
        <v>0.18000000000000002</v>
      </c>
      <c r="X121" s="130">
        <f t="shared" si="179"/>
        <v>0.18000000000000002</v>
      </c>
      <c r="Y121" s="130">
        <f t="shared" si="180"/>
        <v>0.18000000000000002</v>
      </c>
      <c r="Z121" s="130">
        <f t="shared" si="181"/>
        <v>0.18000000000000002</v>
      </c>
      <c r="AA121" s="100">
        <f t="shared" si="158"/>
        <v>2.1599999999999997</v>
      </c>
      <c r="AB121" s="100">
        <f t="shared" si="186"/>
        <v>0.18000000000000002</v>
      </c>
      <c r="AC121" s="100">
        <f t="shared" si="186"/>
        <v>0.18000000000000002</v>
      </c>
      <c r="AD121" s="100">
        <f t="shared" si="186"/>
        <v>0.18000000000000002</v>
      </c>
      <c r="AE121" s="100">
        <f t="shared" si="186"/>
        <v>0.18000000000000002</v>
      </c>
      <c r="AF121" s="100">
        <f t="shared" si="186"/>
        <v>0.18000000000000002</v>
      </c>
      <c r="AG121" s="100">
        <f t="shared" si="186"/>
        <v>0.18000000000000002</v>
      </c>
      <c r="AH121" s="100">
        <f t="shared" si="186"/>
        <v>0.18000000000000002</v>
      </c>
      <c r="AI121" s="100">
        <f t="shared" si="186"/>
        <v>0.18000000000000002</v>
      </c>
      <c r="AJ121" s="100">
        <f t="shared" si="186"/>
        <v>0.18000000000000002</v>
      </c>
      <c r="AK121" s="100">
        <f t="shared" si="186"/>
        <v>0.18000000000000002</v>
      </c>
      <c r="AL121" s="100">
        <f t="shared" si="186"/>
        <v>0.18000000000000002</v>
      </c>
      <c r="AM121" s="100">
        <f t="shared" si="186"/>
        <v>0.18000000000000002</v>
      </c>
      <c r="AN121" s="100">
        <f t="shared" si="135"/>
        <v>2.1599999999999997</v>
      </c>
      <c r="AO121" s="100">
        <f t="shared" si="187"/>
        <v>0.18000000000000002</v>
      </c>
      <c r="AP121" s="100">
        <f t="shared" si="187"/>
        <v>0.18000000000000002</v>
      </c>
      <c r="AQ121" s="100">
        <f t="shared" si="187"/>
        <v>0.18000000000000002</v>
      </c>
      <c r="AR121" s="100">
        <f t="shared" si="187"/>
        <v>0.18000000000000002</v>
      </c>
      <c r="AS121" s="100">
        <f t="shared" si="187"/>
        <v>0.18000000000000002</v>
      </c>
      <c r="AT121" s="100">
        <f t="shared" si="187"/>
        <v>0.18000000000000002</v>
      </c>
      <c r="AU121" s="100">
        <f t="shared" si="187"/>
        <v>0.18000000000000002</v>
      </c>
      <c r="AV121" s="100">
        <f t="shared" si="187"/>
        <v>0.18000000000000002</v>
      </c>
      <c r="AW121" s="100">
        <f t="shared" si="187"/>
        <v>0.18000000000000002</v>
      </c>
      <c r="AX121" s="100">
        <f t="shared" si="187"/>
        <v>0.18000000000000002</v>
      </c>
      <c r="AY121" s="100">
        <f t="shared" si="187"/>
        <v>0.18000000000000002</v>
      </c>
      <c r="AZ121" s="100">
        <f t="shared" si="187"/>
        <v>0.18000000000000002</v>
      </c>
      <c r="BA121" s="116">
        <f t="shared" si="163"/>
        <v>2.1599999999999997</v>
      </c>
      <c r="BB121" s="100" t="s">
        <v>176</v>
      </c>
      <c r="BC121" s="100" t="s">
        <v>176</v>
      </c>
      <c r="BD121" s="100" t="s">
        <v>176</v>
      </c>
      <c r="BE121" s="100" t="s">
        <v>176</v>
      </c>
      <c r="BF121" s="100" t="s">
        <v>176</v>
      </c>
      <c r="BG121" s="100" t="s">
        <v>176</v>
      </c>
      <c r="BH121" s="100" t="s">
        <v>176</v>
      </c>
      <c r="BI121" s="100" t="s">
        <v>176</v>
      </c>
      <c r="BJ121" s="100" t="s">
        <v>176</v>
      </c>
      <c r="BK121" s="100" t="s">
        <v>176</v>
      </c>
      <c r="BL121" s="100" t="s">
        <v>176</v>
      </c>
      <c r="BM121" s="100" t="s">
        <v>176</v>
      </c>
      <c r="BN121" s="116">
        <f t="shared" si="182"/>
        <v>0</v>
      </c>
      <c r="BO121" s="100" t="s">
        <v>176</v>
      </c>
      <c r="BP121" s="100" t="s">
        <v>176</v>
      </c>
      <c r="BQ121" s="83">
        <f t="shared" si="137"/>
        <v>8.3333333333333332E-3</v>
      </c>
      <c r="BR121" s="100">
        <f t="shared" si="183"/>
        <v>21.6</v>
      </c>
      <c r="BS121" s="212"/>
    </row>
    <row r="122" spans="1:71" ht="12.75" customHeight="1" outlineLevel="1" x14ac:dyDescent="0.2">
      <c r="A122" s="9">
        <v>120</v>
      </c>
      <c r="B122" s="10" t="s">
        <v>41</v>
      </c>
      <c r="C122" s="11">
        <v>1573</v>
      </c>
      <c r="D122" s="12">
        <v>35919</v>
      </c>
      <c r="E122" s="129">
        <v>40</v>
      </c>
      <c r="F122" s="102">
        <v>24</v>
      </c>
      <c r="G122" s="208">
        <f t="shared" si="138"/>
        <v>21.6</v>
      </c>
      <c r="H122" s="71">
        <f t="shared" si="139"/>
        <v>2.16</v>
      </c>
      <c r="I122" s="71">
        <f t="shared" si="140"/>
        <v>2.16</v>
      </c>
      <c r="J122" s="71">
        <f t="shared" si="141"/>
        <v>2.16</v>
      </c>
      <c r="K122" s="71">
        <f t="shared" si="142"/>
        <v>2.16</v>
      </c>
      <c r="L122" s="71">
        <f t="shared" si="143"/>
        <v>2.16</v>
      </c>
      <c r="M122" s="71">
        <f t="shared" si="144"/>
        <v>2.16</v>
      </c>
      <c r="N122" s="71">
        <f t="shared" si="145"/>
        <v>2.16</v>
      </c>
      <c r="O122" s="130">
        <f t="shared" si="170"/>
        <v>0.18000000000000002</v>
      </c>
      <c r="P122" s="130">
        <f t="shared" si="171"/>
        <v>0.18000000000000002</v>
      </c>
      <c r="Q122" s="130">
        <f t="shared" si="172"/>
        <v>0.18000000000000002</v>
      </c>
      <c r="R122" s="130">
        <f t="shared" si="173"/>
        <v>0.18000000000000002</v>
      </c>
      <c r="S122" s="130">
        <f t="shared" si="174"/>
        <v>0.18000000000000002</v>
      </c>
      <c r="T122" s="130">
        <f t="shared" si="175"/>
        <v>0.18000000000000002</v>
      </c>
      <c r="U122" s="130">
        <f t="shared" si="176"/>
        <v>0.18000000000000002</v>
      </c>
      <c r="V122" s="130">
        <f t="shared" si="177"/>
        <v>0.18000000000000002</v>
      </c>
      <c r="W122" s="130">
        <f t="shared" si="178"/>
        <v>0.18000000000000002</v>
      </c>
      <c r="X122" s="130">
        <f t="shared" si="179"/>
        <v>0.18000000000000002</v>
      </c>
      <c r="Y122" s="130">
        <f t="shared" si="180"/>
        <v>0.18000000000000002</v>
      </c>
      <c r="Z122" s="130">
        <f t="shared" si="181"/>
        <v>0.18000000000000002</v>
      </c>
      <c r="AA122" s="100">
        <f t="shared" si="158"/>
        <v>2.1599999999999997</v>
      </c>
      <c r="AB122" s="100">
        <f t="shared" si="186"/>
        <v>0.18000000000000002</v>
      </c>
      <c r="AC122" s="100">
        <f t="shared" si="186"/>
        <v>0.18000000000000002</v>
      </c>
      <c r="AD122" s="100">
        <f t="shared" si="186"/>
        <v>0.18000000000000002</v>
      </c>
      <c r="AE122" s="100">
        <f t="shared" si="186"/>
        <v>0.18000000000000002</v>
      </c>
      <c r="AF122" s="100">
        <f t="shared" si="186"/>
        <v>0.18000000000000002</v>
      </c>
      <c r="AG122" s="100">
        <f t="shared" si="186"/>
        <v>0.18000000000000002</v>
      </c>
      <c r="AH122" s="100">
        <f t="shared" si="186"/>
        <v>0.18000000000000002</v>
      </c>
      <c r="AI122" s="100">
        <f t="shared" si="186"/>
        <v>0.18000000000000002</v>
      </c>
      <c r="AJ122" s="100">
        <f t="shared" si="186"/>
        <v>0.18000000000000002</v>
      </c>
      <c r="AK122" s="100">
        <f t="shared" si="186"/>
        <v>0.18000000000000002</v>
      </c>
      <c r="AL122" s="100">
        <f t="shared" si="186"/>
        <v>0.18000000000000002</v>
      </c>
      <c r="AM122" s="100">
        <f t="shared" si="186"/>
        <v>0.18000000000000002</v>
      </c>
      <c r="AN122" s="100">
        <f t="shared" si="135"/>
        <v>2.1599999999999997</v>
      </c>
      <c r="AO122" s="100">
        <f t="shared" si="187"/>
        <v>0.18000000000000002</v>
      </c>
      <c r="AP122" s="100">
        <f t="shared" si="187"/>
        <v>0.18000000000000002</v>
      </c>
      <c r="AQ122" s="100">
        <f t="shared" si="187"/>
        <v>0.18000000000000002</v>
      </c>
      <c r="AR122" s="100">
        <f t="shared" si="187"/>
        <v>0.18000000000000002</v>
      </c>
      <c r="AS122" s="100">
        <f t="shared" si="187"/>
        <v>0.18000000000000002</v>
      </c>
      <c r="AT122" s="100">
        <f t="shared" si="187"/>
        <v>0.18000000000000002</v>
      </c>
      <c r="AU122" s="100">
        <f t="shared" si="187"/>
        <v>0.18000000000000002</v>
      </c>
      <c r="AV122" s="100">
        <f t="shared" si="187"/>
        <v>0.18000000000000002</v>
      </c>
      <c r="AW122" s="100">
        <f t="shared" si="187"/>
        <v>0.18000000000000002</v>
      </c>
      <c r="AX122" s="100">
        <f t="shared" si="187"/>
        <v>0.18000000000000002</v>
      </c>
      <c r="AY122" s="100">
        <f t="shared" si="187"/>
        <v>0.18000000000000002</v>
      </c>
      <c r="AZ122" s="100">
        <f t="shared" si="187"/>
        <v>0.18000000000000002</v>
      </c>
      <c r="BA122" s="116">
        <f t="shared" si="163"/>
        <v>2.1599999999999997</v>
      </c>
      <c r="BB122" s="100" t="s">
        <v>176</v>
      </c>
      <c r="BC122" s="100" t="s">
        <v>176</v>
      </c>
      <c r="BD122" s="100" t="s">
        <v>176</v>
      </c>
      <c r="BE122" s="100" t="s">
        <v>176</v>
      </c>
      <c r="BF122" s="100" t="s">
        <v>176</v>
      </c>
      <c r="BG122" s="100" t="s">
        <v>176</v>
      </c>
      <c r="BH122" s="100" t="s">
        <v>176</v>
      </c>
      <c r="BI122" s="100" t="s">
        <v>176</v>
      </c>
      <c r="BJ122" s="100" t="s">
        <v>176</v>
      </c>
      <c r="BK122" s="100" t="s">
        <v>176</v>
      </c>
      <c r="BL122" s="100" t="s">
        <v>176</v>
      </c>
      <c r="BM122" s="100" t="s">
        <v>176</v>
      </c>
      <c r="BN122" s="116">
        <f t="shared" si="182"/>
        <v>0</v>
      </c>
      <c r="BO122" s="100" t="s">
        <v>176</v>
      </c>
      <c r="BP122" s="100" t="s">
        <v>176</v>
      </c>
      <c r="BQ122" s="83">
        <f t="shared" si="137"/>
        <v>8.3333333333333332E-3</v>
      </c>
      <c r="BR122" s="100">
        <f t="shared" si="183"/>
        <v>21.6</v>
      </c>
      <c r="BS122" s="212"/>
    </row>
    <row r="123" spans="1:71" ht="12.75" customHeight="1" outlineLevel="1" x14ac:dyDescent="0.2">
      <c r="A123" s="9">
        <v>121</v>
      </c>
      <c r="B123" s="10" t="s">
        <v>41</v>
      </c>
      <c r="C123" s="11">
        <v>1573</v>
      </c>
      <c r="D123" s="12">
        <v>35919</v>
      </c>
      <c r="E123" s="129">
        <v>40</v>
      </c>
      <c r="F123" s="102">
        <v>24</v>
      </c>
      <c r="G123" s="208">
        <f t="shared" si="138"/>
        <v>21.6</v>
      </c>
      <c r="H123" s="71">
        <f t="shared" si="139"/>
        <v>2.16</v>
      </c>
      <c r="I123" s="71">
        <f t="shared" si="140"/>
        <v>2.16</v>
      </c>
      <c r="J123" s="71">
        <f t="shared" si="141"/>
        <v>2.16</v>
      </c>
      <c r="K123" s="71">
        <f t="shared" si="142"/>
        <v>2.16</v>
      </c>
      <c r="L123" s="71">
        <f t="shared" si="143"/>
        <v>2.16</v>
      </c>
      <c r="M123" s="71">
        <f t="shared" si="144"/>
        <v>2.16</v>
      </c>
      <c r="N123" s="71">
        <f t="shared" si="145"/>
        <v>2.16</v>
      </c>
      <c r="O123" s="130">
        <f t="shared" si="170"/>
        <v>0.18000000000000002</v>
      </c>
      <c r="P123" s="130">
        <f t="shared" si="171"/>
        <v>0.18000000000000002</v>
      </c>
      <c r="Q123" s="130">
        <f t="shared" si="172"/>
        <v>0.18000000000000002</v>
      </c>
      <c r="R123" s="130">
        <f t="shared" si="173"/>
        <v>0.18000000000000002</v>
      </c>
      <c r="S123" s="130">
        <f t="shared" si="174"/>
        <v>0.18000000000000002</v>
      </c>
      <c r="T123" s="130">
        <f t="shared" si="175"/>
        <v>0.18000000000000002</v>
      </c>
      <c r="U123" s="130">
        <f t="shared" si="176"/>
        <v>0.18000000000000002</v>
      </c>
      <c r="V123" s="130">
        <f t="shared" si="177"/>
        <v>0.18000000000000002</v>
      </c>
      <c r="W123" s="130">
        <f t="shared" si="178"/>
        <v>0.18000000000000002</v>
      </c>
      <c r="X123" s="130">
        <f t="shared" si="179"/>
        <v>0.18000000000000002</v>
      </c>
      <c r="Y123" s="130">
        <f t="shared" si="180"/>
        <v>0.18000000000000002</v>
      </c>
      <c r="Z123" s="130">
        <f t="shared" si="181"/>
        <v>0.18000000000000002</v>
      </c>
      <c r="AA123" s="100">
        <f t="shared" si="158"/>
        <v>2.1599999999999997</v>
      </c>
      <c r="AB123" s="100">
        <f t="shared" si="186"/>
        <v>0.18000000000000002</v>
      </c>
      <c r="AC123" s="100">
        <f t="shared" si="186"/>
        <v>0.18000000000000002</v>
      </c>
      <c r="AD123" s="100">
        <f t="shared" si="186"/>
        <v>0.18000000000000002</v>
      </c>
      <c r="AE123" s="100">
        <f t="shared" si="186"/>
        <v>0.18000000000000002</v>
      </c>
      <c r="AF123" s="100">
        <f t="shared" si="186"/>
        <v>0.18000000000000002</v>
      </c>
      <c r="AG123" s="100">
        <f t="shared" si="186"/>
        <v>0.18000000000000002</v>
      </c>
      <c r="AH123" s="100">
        <f t="shared" si="186"/>
        <v>0.18000000000000002</v>
      </c>
      <c r="AI123" s="100">
        <f t="shared" si="186"/>
        <v>0.18000000000000002</v>
      </c>
      <c r="AJ123" s="100">
        <f t="shared" si="186"/>
        <v>0.18000000000000002</v>
      </c>
      <c r="AK123" s="100">
        <f t="shared" si="186"/>
        <v>0.18000000000000002</v>
      </c>
      <c r="AL123" s="100">
        <f t="shared" si="186"/>
        <v>0.18000000000000002</v>
      </c>
      <c r="AM123" s="100">
        <f t="shared" si="186"/>
        <v>0.18000000000000002</v>
      </c>
      <c r="AN123" s="100">
        <f t="shared" si="135"/>
        <v>2.1599999999999997</v>
      </c>
      <c r="AO123" s="100">
        <f t="shared" si="187"/>
        <v>0.18000000000000002</v>
      </c>
      <c r="AP123" s="100">
        <f t="shared" si="187"/>
        <v>0.18000000000000002</v>
      </c>
      <c r="AQ123" s="100">
        <f t="shared" si="187"/>
        <v>0.18000000000000002</v>
      </c>
      <c r="AR123" s="100">
        <f t="shared" si="187"/>
        <v>0.18000000000000002</v>
      </c>
      <c r="AS123" s="100">
        <f t="shared" si="187"/>
        <v>0.18000000000000002</v>
      </c>
      <c r="AT123" s="100">
        <f t="shared" si="187"/>
        <v>0.18000000000000002</v>
      </c>
      <c r="AU123" s="100">
        <f t="shared" si="187"/>
        <v>0.18000000000000002</v>
      </c>
      <c r="AV123" s="100">
        <f t="shared" si="187"/>
        <v>0.18000000000000002</v>
      </c>
      <c r="AW123" s="100">
        <f t="shared" si="187"/>
        <v>0.18000000000000002</v>
      </c>
      <c r="AX123" s="100">
        <f t="shared" si="187"/>
        <v>0.18000000000000002</v>
      </c>
      <c r="AY123" s="100">
        <f t="shared" si="187"/>
        <v>0.18000000000000002</v>
      </c>
      <c r="AZ123" s="100">
        <f t="shared" si="187"/>
        <v>0.18000000000000002</v>
      </c>
      <c r="BA123" s="116">
        <f t="shared" si="163"/>
        <v>2.1599999999999997</v>
      </c>
      <c r="BB123" s="100" t="s">
        <v>176</v>
      </c>
      <c r="BC123" s="100" t="s">
        <v>176</v>
      </c>
      <c r="BD123" s="100" t="s">
        <v>176</v>
      </c>
      <c r="BE123" s="100" t="s">
        <v>176</v>
      </c>
      <c r="BF123" s="100" t="s">
        <v>176</v>
      </c>
      <c r="BG123" s="100" t="s">
        <v>176</v>
      </c>
      <c r="BH123" s="100" t="s">
        <v>176</v>
      </c>
      <c r="BI123" s="100" t="s">
        <v>176</v>
      </c>
      <c r="BJ123" s="100" t="s">
        <v>176</v>
      </c>
      <c r="BK123" s="100" t="s">
        <v>176</v>
      </c>
      <c r="BL123" s="100" t="s">
        <v>176</v>
      </c>
      <c r="BM123" s="100" t="s">
        <v>176</v>
      </c>
      <c r="BN123" s="116">
        <f t="shared" si="182"/>
        <v>0</v>
      </c>
      <c r="BO123" s="100" t="s">
        <v>176</v>
      </c>
      <c r="BP123" s="100" t="s">
        <v>176</v>
      </c>
      <c r="BQ123" s="83">
        <f t="shared" si="137"/>
        <v>8.3333333333333332E-3</v>
      </c>
      <c r="BR123" s="100">
        <f t="shared" si="183"/>
        <v>21.6</v>
      </c>
      <c r="BS123" s="212"/>
    </row>
    <row r="124" spans="1:71" ht="12.75" customHeight="1" outlineLevel="1" x14ac:dyDescent="0.2">
      <c r="A124" s="9">
        <v>122</v>
      </c>
      <c r="B124" s="10" t="s">
        <v>41</v>
      </c>
      <c r="C124" s="11">
        <v>1573</v>
      </c>
      <c r="D124" s="12">
        <v>35919</v>
      </c>
      <c r="E124" s="129">
        <v>40</v>
      </c>
      <c r="F124" s="102">
        <v>24</v>
      </c>
      <c r="G124" s="208">
        <f t="shared" si="138"/>
        <v>21.6</v>
      </c>
      <c r="H124" s="71">
        <f t="shared" si="139"/>
        <v>2.16</v>
      </c>
      <c r="I124" s="71">
        <f t="shared" si="140"/>
        <v>2.16</v>
      </c>
      <c r="J124" s="71">
        <f t="shared" si="141"/>
        <v>2.16</v>
      </c>
      <c r="K124" s="71">
        <f t="shared" si="142"/>
        <v>2.16</v>
      </c>
      <c r="L124" s="71">
        <f t="shared" si="143"/>
        <v>2.16</v>
      </c>
      <c r="M124" s="71">
        <f t="shared" si="144"/>
        <v>2.16</v>
      </c>
      <c r="N124" s="71">
        <f t="shared" si="145"/>
        <v>2.16</v>
      </c>
      <c r="O124" s="130">
        <f t="shared" si="170"/>
        <v>0.18000000000000002</v>
      </c>
      <c r="P124" s="130">
        <f t="shared" si="171"/>
        <v>0.18000000000000002</v>
      </c>
      <c r="Q124" s="130">
        <f t="shared" si="172"/>
        <v>0.18000000000000002</v>
      </c>
      <c r="R124" s="130">
        <f t="shared" si="173"/>
        <v>0.18000000000000002</v>
      </c>
      <c r="S124" s="130">
        <f t="shared" si="174"/>
        <v>0.18000000000000002</v>
      </c>
      <c r="T124" s="130">
        <f t="shared" si="175"/>
        <v>0.18000000000000002</v>
      </c>
      <c r="U124" s="130">
        <f t="shared" si="176"/>
        <v>0.18000000000000002</v>
      </c>
      <c r="V124" s="130">
        <f t="shared" si="177"/>
        <v>0.18000000000000002</v>
      </c>
      <c r="W124" s="130">
        <f t="shared" si="178"/>
        <v>0.18000000000000002</v>
      </c>
      <c r="X124" s="130">
        <f t="shared" si="179"/>
        <v>0.18000000000000002</v>
      </c>
      <c r="Y124" s="130">
        <f t="shared" si="180"/>
        <v>0.18000000000000002</v>
      </c>
      <c r="Z124" s="130">
        <f t="shared" si="181"/>
        <v>0.18000000000000002</v>
      </c>
      <c r="AA124" s="100">
        <f t="shared" si="158"/>
        <v>2.1599999999999997</v>
      </c>
      <c r="AB124" s="100">
        <f t="shared" si="186"/>
        <v>0.18000000000000002</v>
      </c>
      <c r="AC124" s="100">
        <f t="shared" si="186"/>
        <v>0.18000000000000002</v>
      </c>
      <c r="AD124" s="100">
        <f t="shared" si="186"/>
        <v>0.18000000000000002</v>
      </c>
      <c r="AE124" s="100">
        <f t="shared" si="186"/>
        <v>0.18000000000000002</v>
      </c>
      <c r="AF124" s="100">
        <f t="shared" si="186"/>
        <v>0.18000000000000002</v>
      </c>
      <c r="AG124" s="100">
        <f t="shared" si="186"/>
        <v>0.18000000000000002</v>
      </c>
      <c r="AH124" s="100">
        <f t="shared" si="186"/>
        <v>0.18000000000000002</v>
      </c>
      <c r="AI124" s="100">
        <f t="shared" si="186"/>
        <v>0.18000000000000002</v>
      </c>
      <c r="AJ124" s="100">
        <f t="shared" si="186"/>
        <v>0.18000000000000002</v>
      </c>
      <c r="AK124" s="100">
        <f t="shared" si="186"/>
        <v>0.18000000000000002</v>
      </c>
      <c r="AL124" s="100">
        <f t="shared" si="186"/>
        <v>0.18000000000000002</v>
      </c>
      <c r="AM124" s="100">
        <f t="shared" si="186"/>
        <v>0.18000000000000002</v>
      </c>
      <c r="AN124" s="100">
        <f t="shared" si="135"/>
        <v>2.1599999999999997</v>
      </c>
      <c r="AO124" s="100">
        <f t="shared" si="187"/>
        <v>0.18000000000000002</v>
      </c>
      <c r="AP124" s="100">
        <f t="shared" si="187"/>
        <v>0.18000000000000002</v>
      </c>
      <c r="AQ124" s="100">
        <f t="shared" si="187"/>
        <v>0.18000000000000002</v>
      </c>
      <c r="AR124" s="100">
        <f t="shared" si="187"/>
        <v>0.18000000000000002</v>
      </c>
      <c r="AS124" s="100">
        <f t="shared" si="187"/>
        <v>0.18000000000000002</v>
      </c>
      <c r="AT124" s="100">
        <f t="shared" si="187"/>
        <v>0.18000000000000002</v>
      </c>
      <c r="AU124" s="100">
        <f t="shared" si="187"/>
        <v>0.18000000000000002</v>
      </c>
      <c r="AV124" s="100">
        <f t="shared" si="187"/>
        <v>0.18000000000000002</v>
      </c>
      <c r="AW124" s="100">
        <f t="shared" si="187"/>
        <v>0.18000000000000002</v>
      </c>
      <c r="AX124" s="100">
        <f t="shared" si="187"/>
        <v>0.18000000000000002</v>
      </c>
      <c r="AY124" s="100">
        <f t="shared" si="187"/>
        <v>0.18000000000000002</v>
      </c>
      <c r="AZ124" s="100">
        <f t="shared" si="187"/>
        <v>0.18000000000000002</v>
      </c>
      <c r="BA124" s="116">
        <f t="shared" si="163"/>
        <v>2.1599999999999997</v>
      </c>
      <c r="BB124" s="100" t="s">
        <v>176</v>
      </c>
      <c r="BC124" s="100" t="s">
        <v>176</v>
      </c>
      <c r="BD124" s="100" t="s">
        <v>176</v>
      </c>
      <c r="BE124" s="100" t="s">
        <v>176</v>
      </c>
      <c r="BF124" s="100" t="s">
        <v>176</v>
      </c>
      <c r="BG124" s="100" t="s">
        <v>176</v>
      </c>
      <c r="BH124" s="100" t="s">
        <v>176</v>
      </c>
      <c r="BI124" s="100" t="s">
        <v>176</v>
      </c>
      <c r="BJ124" s="100" t="s">
        <v>176</v>
      </c>
      <c r="BK124" s="100" t="s">
        <v>176</v>
      </c>
      <c r="BL124" s="100" t="s">
        <v>176</v>
      </c>
      <c r="BM124" s="100" t="s">
        <v>176</v>
      </c>
      <c r="BN124" s="116">
        <f t="shared" si="182"/>
        <v>0</v>
      </c>
      <c r="BO124" s="100" t="s">
        <v>176</v>
      </c>
      <c r="BP124" s="100" t="s">
        <v>176</v>
      </c>
      <c r="BQ124" s="83">
        <f t="shared" si="137"/>
        <v>8.3333333333333332E-3</v>
      </c>
      <c r="BR124" s="100">
        <f t="shared" si="183"/>
        <v>21.6</v>
      </c>
      <c r="BS124" s="212"/>
    </row>
    <row r="125" spans="1:71" ht="12.75" customHeight="1" outlineLevel="1" x14ac:dyDescent="0.2">
      <c r="A125" s="9">
        <v>123</v>
      </c>
      <c r="B125" s="10" t="s">
        <v>41</v>
      </c>
      <c r="C125" s="11">
        <v>1573</v>
      </c>
      <c r="D125" s="12">
        <v>35919</v>
      </c>
      <c r="E125" s="129">
        <v>40</v>
      </c>
      <c r="F125" s="102">
        <v>24</v>
      </c>
      <c r="G125" s="208">
        <f t="shared" si="138"/>
        <v>21.6</v>
      </c>
      <c r="H125" s="71">
        <f t="shared" si="139"/>
        <v>2.16</v>
      </c>
      <c r="I125" s="71">
        <f t="shared" si="140"/>
        <v>2.16</v>
      </c>
      <c r="J125" s="71">
        <f t="shared" si="141"/>
        <v>2.16</v>
      </c>
      <c r="K125" s="71">
        <f t="shared" si="142"/>
        <v>2.16</v>
      </c>
      <c r="L125" s="71">
        <f t="shared" si="143"/>
        <v>2.16</v>
      </c>
      <c r="M125" s="71">
        <f t="shared" si="144"/>
        <v>2.16</v>
      </c>
      <c r="N125" s="71">
        <f t="shared" si="145"/>
        <v>2.16</v>
      </c>
      <c r="O125" s="130">
        <f t="shared" si="170"/>
        <v>0.18000000000000002</v>
      </c>
      <c r="P125" s="130">
        <f t="shared" si="171"/>
        <v>0.18000000000000002</v>
      </c>
      <c r="Q125" s="130">
        <f t="shared" si="172"/>
        <v>0.18000000000000002</v>
      </c>
      <c r="R125" s="130">
        <f t="shared" si="173"/>
        <v>0.18000000000000002</v>
      </c>
      <c r="S125" s="130">
        <f t="shared" si="174"/>
        <v>0.18000000000000002</v>
      </c>
      <c r="T125" s="130">
        <f t="shared" si="175"/>
        <v>0.18000000000000002</v>
      </c>
      <c r="U125" s="130">
        <f t="shared" si="176"/>
        <v>0.18000000000000002</v>
      </c>
      <c r="V125" s="130">
        <f t="shared" si="177"/>
        <v>0.18000000000000002</v>
      </c>
      <c r="W125" s="130">
        <f t="shared" si="178"/>
        <v>0.18000000000000002</v>
      </c>
      <c r="X125" s="130">
        <f t="shared" si="179"/>
        <v>0.18000000000000002</v>
      </c>
      <c r="Y125" s="130">
        <f t="shared" si="180"/>
        <v>0.18000000000000002</v>
      </c>
      <c r="Z125" s="130">
        <f t="shared" si="181"/>
        <v>0.18000000000000002</v>
      </c>
      <c r="AA125" s="100">
        <f t="shared" si="158"/>
        <v>2.1599999999999997</v>
      </c>
      <c r="AB125" s="100">
        <f t="shared" si="186"/>
        <v>0.18000000000000002</v>
      </c>
      <c r="AC125" s="100">
        <f t="shared" si="186"/>
        <v>0.18000000000000002</v>
      </c>
      <c r="AD125" s="100">
        <f t="shared" si="186"/>
        <v>0.18000000000000002</v>
      </c>
      <c r="AE125" s="100">
        <f t="shared" si="186"/>
        <v>0.18000000000000002</v>
      </c>
      <c r="AF125" s="100">
        <f t="shared" si="186"/>
        <v>0.18000000000000002</v>
      </c>
      <c r="AG125" s="100">
        <f t="shared" si="186"/>
        <v>0.18000000000000002</v>
      </c>
      <c r="AH125" s="100">
        <f t="shared" si="186"/>
        <v>0.18000000000000002</v>
      </c>
      <c r="AI125" s="100">
        <f t="shared" si="186"/>
        <v>0.18000000000000002</v>
      </c>
      <c r="AJ125" s="100">
        <f t="shared" si="186"/>
        <v>0.18000000000000002</v>
      </c>
      <c r="AK125" s="100">
        <f t="shared" si="186"/>
        <v>0.18000000000000002</v>
      </c>
      <c r="AL125" s="100">
        <f t="shared" si="186"/>
        <v>0.18000000000000002</v>
      </c>
      <c r="AM125" s="100">
        <f t="shared" si="186"/>
        <v>0.18000000000000002</v>
      </c>
      <c r="AN125" s="100">
        <f t="shared" si="135"/>
        <v>2.1599999999999997</v>
      </c>
      <c r="AO125" s="100">
        <f t="shared" si="187"/>
        <v>0.18000000000000002</v>
      </c>
      <c r="AP125" s="100">
        <f t="shared" si="187"/>
        <v>0.18000000000000002</v>
      </c>
      <c r="AQ125" s="100">
        <f t="shared" si="187"/>
        <v>0.18000000000000002</v>
      </c>
      <c r="AR125" s="100">
        <f t="shared" si="187"/>
        <v>0.18000000000000002</v>
      </c>
      <c r="AS125" s="100">
        <f t="shared" si="187"/>
        <v>0.18000000000000002</v>
      </c>
      <c r="AT125" s="100">
        <f t="shared" si="187"/>
        <v>0.18000000000000002</v>
      </c>
      <c r="AU125" s="100">
        <f t="shared" si="187"/>
        <v>0.18000000000000002</v>
      </c>
      <c r="AV125" s="100">
        <f t="shared" si="187"/>
        <v>0.18000000000000002</v>
      </c>
      <c r="AW125" s="100">
        <f t="shared" si="187"/>
        <v>0.18000000000000002</v>
      </c>
      <c r="AX125" s="100">
        <f t="shared" si="187"/>
        <v>0.18000000000000002</v>
      </c>
      <c r="AY125" s="100">
        <f t="shared" si="187"/>
        <v>0.18000000000000002</v>
      </c>
      <c r="AZ125" s="100">
        <f t="shared" si="187"/>
        <v>0.18000000000000002</v>
      </c>
      <c r="BA125" s="116">
        <f t="shared" si="163"/>
        <v>2.1599999999999997</v>
      </c>
      <c r="BB125" s="100" t="s">
        <v>176</v>
      </c>
      <c r="BC125" s="100" t="s">
        <v>176</v>
      </c>
      <c r="BD125" s="100" t="s">
        <v>176</v>
      </c>
      <c r="BE125" s="100" t="s">
        <v>176</v>
      </c>
      <c r="BF125" s="100" t="s">
        <v>176</v>
      </c>
      <c r="BG125" s="100" t="s">
        <v>176</v>
      </c>
      <c r="BH125" s="100" t="s">
        <v>176</v>
      </c>
      <c r="BI125" s="100" t="s">
        <v>176</v>
      </c>
      <c r="BJ125" s="100" t="s">
        <v>176</v>
      </c>
      <c r="BK125" s="100" t="s">
        <v>176</v>
      </c>
      <c r="BL125" s="100" t="s">
        <v>176</v>
      </c>
      <c r="BM125" s="100" t="s">
        <v>176</v>
      </c>
      <c r="BN125" s="116">
        <f t="shared" si="182"/>
        <v>0</v>
      </c>
      <c r="BO125" s="100" t="s">
        <v>176</v>
      </c>
      <c r="BP125" s="100" t="s">
        <v>176</v>
      </c>
      <c r="BQ125" s="83">
        <f t="shared" si="137"/>
        <v>8.3333333333333332E-3</v>
      </c>
      <c r="BR125" s="100">
        <f t="shared" si="183"/>
        <v>21.6</v>
      </c>
      <c r="BS125" s="212"/>
    </row>
    <row r="126" spans="1:71" ht="12.75" customHeight="1" outlineLevel="1" x14ac:dyDescent="0.2">
      <c r="A126" s="9">
        <v>124</v>
      </c>
      <c r="B126" s="10" t="s">
        <v>41</v>
      </c>
      <c r="C126" s="11">
        <v>1573</v>
      </c>
      <c r="D126" s="12">
        <v>35919</v>
      </c>
      <c r="E126" s="129">
        <v>40</v>
      </c>
      <c r="F126" s="102">
        <v>24</v>
      </c>
      <c r="G126" s="208">
        <f t="shared" si="138"/>
        <v>21.6</v>
      </c>
      <c r="H126" s="71">
        <f t="shared" si="139"/>
        <v>2.16</v>
      </c>
      <c r="I126" s="71">
        <f t="shared" si="140"/>
        <v>2.16</v>
      </c>
      <c r="J126" s="71">
        <f t="shared" si="141"/>
        <v>2.16</v>
      </c>
      <c r="K126" s="71">
        <f t="shared" si="142"/>
        <v>2.16</v>
      </c>
      <c r="L126" s="71">
        <f t="shared" si="143"/>
        <v>2.16</v>
      </c>
      <c r="M126" s="71">
        <f t="shared" si="144"/>
        <v>2.16</v>
      </c>
      <c r="N126" s="71">
        <f t="shared" si="145"/>
        <v>2.16</v>
      </c>
      <c r="O126" s="130">
        <f t="shared" si="170"/>
        <v>0.18000000000000002</v>
      </c>
      <c r="P126" s="130">
        <f t="shared" si="171"/>
        <v>0.18000000000000002</v>
      </c>
      <c r="Q126" s="130">
        <f t="shared" si="172"/>
        <v>0.18000000000000002</v>
      </c>
      <c r="R126" s="130">
        <f t="shared" si="173"/>
        <v>0.18000000000000002</v>
      </c>
      <c r="S126" s="130">
        <f t="shared" si="174"/>
        <v>0.18000000000000002</v>
      </c>
      <c r="T126" s="130">
        <f t="shared" si="175"/>
        <v>0.18000000000000002</v>
      </c>
      <c r="U126" s="130">
        <f t="shared" si="176"/>
        <v>0.18000000000000002</v>
      </c>
      <c r="V126" s="130">
        <f t="shared" si="177"/>
        <v>0.18000000000000002</v>
      </c>
      <c r="W126" s="130">
        <f t="shared" si="178"/>
        <v>0.18000000000000002</v>
      </c>
      <c r="X126" s="130">
        <f t="shared" si="179"/>
        <v>0.18000000000000002</v>
      </c>
      <c r="Y126" s="130">
        <f t="shared" si="180"/>
        <v>0.18000000000000002</v>
      </c>
      <c r="Z126" s="130">
        <f t="shared" si="181"/>
        <v>0.18000000000000002</v>
      </c>
      <c r="AA126" s="100">
        <f t="shared" si="158"/>
        <v>2.1599999999999997</v>
      </c>
      <c r="AB126" s="100">
        <f t="shared" ref="AB126:AM135" si="188">$G126*$BQ126</f>
        <v>0.18000000000000002</v>
      </c>
      <c r="AC126" s="100">
        <f t="shared" si="188"/>
        <v>0.18000000000000002</v>
      </c>
      <c r="AD126" s="100">
        <f t="shared" si="188"/>
        <v>0.18000000000000002</v>
      </c>
      <c r="AE126" s="100">
        <f t="shared" si="188"/>
        <v>0.18000000000000002</v>
      </c>
      <c r="AF126" s="100">
        <f t="shared" si="188"/>
        <v>0.18000000000000002</v>
      </c>
      <c r="AG126" s="100">
        <f t="shared" si="188"/>
        <v>0.18000000000000002</v>
      </c>
      <c r="AH126" s="100">
        <f t="shared" si="188"/>
        <v>0.18000000000000002</v>
      </c>
      <c r="AI126" s="100">
        <f t="shared" si="188"/>
        <v>0.18000000000000002</v>
      </c>
      <c r="AJ126" s="100">
        <f t="shared" si="188"/>
        <v>0.18000000000000002</v>
      </c>
      <c r="AK126" s="100">
        <f t="shared" si="188"/>
        <v>0.18000000000000002</v>
      </c>
      <c r="AL126" s="100">
        <f t="shared" si="188"/>
        <v>0.18000000000000002</v>
      </c>
      <c r="AM126" s="100">
        <f t="shared" si="188"/>
        <v>0.18000000000000002</v>
      </c>
      <c r="AN126" s="100">
        <f t="shared" si="135"/>
        <v>2.1599999999999997</v>
      </c>
      <c r="AO126" s="100">
        <f t="shared" ref="AO126:AZ135" si="189">$G126*$BQ126</f>
        <v>0.18000000000000002</v>
      </c>
      <c r="AP126" s="100">
        <f t="shared" si="189"/>
        <v>0.18000000000000002</v>
      </c>
      <c r="AQ126" s="100">
        <f t="shared" si="189"/>
        <v>0.18000000000000002</v>
      </c>
      <c r="AR126" s="100">
        <f t="shared" si="189"/>
        <v>0.18000000000000002</v>
      </c>
      <c r="AS126" s="100">
        <f t="shared" si="189"/>
        <v>0.18000000000000002</v>
      </c>
      <c r="AT126" s="100">
        <f t="shared" si="189"/>
        <v>0.18000000000000002</v>
      </c>
      <c r="AU126" s="100">
        <f t="shared" si="189"/>
        <v>0.18000000000000002</v>
      </c>
      <c r="AV126" s="100">
        <f t="shared" si="189"/>
        <v>0.18000000000000002</v>
      </c>
      <c r="AW126" s="100">
        <f t="shared" si="189"/>
        <v>0.18000000000000002</v>
      </c>
      <c r="AX126" s="100">
        <f t="shared" si="189"/>
        <v>0.18000000000000002</v>
      </c>
      <c r="AY126" s="100">
        <f t="shared" si="189"/>
        <v>0.18000000000000002</v>
      </c>
      <c r="AZ126" s="100">
        <f t="shared" si="189"/>
        <v>0.18000000000000002</v>
      </c>
      <c r="BA126" s="116">
        <f>SUM(AO126:AZ126)</f>
        <v>2.1599999999999997</v>
      </c>
      <c r="BB126" s="100" t="s">
        <v>176</v>
      </c>
      <c r="BC126" s="100" t="s">
        <v>176</v>
      </c>
      <c r="BD126" s="100" t="s">
        <v>176</v>
      </c>
      <c r="BE126" s="100" t="s">
        <v>176</v>
      </c>
      <c r="BF126" s="100" t="s">
        <v>176</v>
      </c>
      <c r="BG126" s="100" t="s">
        <v>176</v>
      </c>
      <c r="BH126" s="100" t="s">
        <v>176</v>
      </c>
      <c r="BI126" s="100" t="s">
        <v>176</v>
      </c>
      <c r="BJ126" s="100" t="s">
        <v>176</v>
      </c>
      <c r="BK126" s="100" t="s">
        <v>176</v>
      </c>
      <c r="BL126" s="100" t="s">
        <v>176</v>
      </c>
      <c r="BM126" s="100" t="s">
        <v>176</v>
      </c>
      <c r="BN126" s="116">
        <f t="shared" si="182"/>
        <v>0</v>
      </c>
      <c r="BO126" s="100" t="s">
        <v>176</v>
      </c>
      <c r="BP126" s="100" t="s">
        <v>176</v>
      </c>
      <c r="BQ126" s="83">
        <f t="shared" si="137"/>
        <v>8.3333333333333332E-3</v>
      </c>
      <c r="BR126" s="100">
        <f t="shared" si="183"/>
        <v>21.6</v>
      </c>
      <c r="BS126" s="212"/>
    </row>
    <row r="127" spans="1:71" ht="12.75" customHeight="1" outlineLevel="1" x14ac:dyDescent="0.2">
      <c r="A127" s="9">
        <v>125</v>
      </c>
      <c r="B127" s="10" t="s">
        <v>41</v>
      </c>
      <c r="C127" s="11">
        <v>1573</v>
      </c>
      <c r="D127" s="12">
        <v>35919</v>
      </c>
      <c r="E127" s="129">
        <v>40</v>
      </c>
      <c r="F127" s="102">
        <v>24</v>
      </c>
      <c r="G127" s="208">
        <f t="shared" si="138"/>
        <v>21.6</v>
      </c>
      <c r="H127" s="71">
        <f t="shared" si="139"/>
        <v>2.16</v>
      </c>
      <c r="I127" s="71">
        <f t="shared" si="140"/>
        <v>2.16</v>
      </c>
      <c r="J127" s="71">
        <f t="shared" si="141"/>
        <v>2.16</v>
      </c>
      <c r="K127" s="71">
        <f t="shared" si="142"/>
        <v>2.16</v>
      </c>
      <c r="L127" s="71">
        <f t="shared" si="143"/>
        <v>2.16</v>
      </c>
      <c r="M127" s="71">
        <f t="shared" si="144"/>
        <v>2.16</v>
      </c>
      <c r="N127" s="71">
        <f t="shared" si="145"/>
        <v>2.16</v>
      </c>
      <c r="O127" s="130">
        <f t="shared" si="170"/>
        <v>0.18000000000000002</v>
      </c>
      <c r="P127" s="130">
        <f t="shared" si="171"/>
        <v>0.18000000000000002</v>
      </c>
      <c r="Q127" s="130">
        <f t="shared" si="172"/>
        <v>0.18000000000000002</v>
      </c>
      <c r="R127" s="130">
        <f t="shared" si="173"/>
        <v>0.18000000000000002</v>
      </c>
      <c r="S127" s="130">
        <f t="shared" si="174"/>
        <v>0.18000000000000002</v>
      </c>
      <c r="T127" s="130">
        <f t="shared" si="175"/>
        <v>0.18000000000000002</v>
      </c>
      <c r="U127" s="130">
        <f t="shared" si="176"/>
        <v>0.18000000000000002</v>
      </c>
      <c r="V127" s="130">
        <f t="shared" si="177"/>
        <v>0.18000000000000002</v>
      </c>
      <c r="W127" s="130">
        <f t="shared" si="178"/>
        <v>0.18000000000000002</v>
      </c>
      <c r="X127" s="130">
        <f t="shared" si="179"/>
        <v>0.18000000000000002</v>
      </c>
      <c r="Y127" s="130">
        <f t="shared" si="180"/>
        <v>0.18000000000000002</v>
      </c>
      <c r="Z127" s="130">
        <f t="shared" si="181"/>
        <v>0.18000000000000002</v>
      </c>
      <c r="AA127" s="100">
        <f t="shared" si="158"/>
        <v>2.1599999999999997</v>
      </c>
      <c r="AB127" s="100">
        <f t="shared" si="188"/>
        <v>0.18000000000000002</v>
      </c>
      <c r="AC127" s="100">
        <f t="shared" si="188"/>
        <v>0.18000000000000002</v>
      </c>
      <c r="AD127" s="100">
        <f t="shared" si="188"/>
        <v>0.18000000000000002</v>
      </c>
      <c r="AE127" s="100">
        <f t="shared" si="188"/>
        <v>0.18000000000000002</v>
      </c>
      <c r="AF127" s="100">
        <f t="shared" si="188"/>
        <v>0.18000000000000002</v>
      </c>
      <c r="AG127" s="100">
        <f t="shared" si="188"/>
        <v>0.18000000000000002</v>
      </c>
      <c r="AH127" s="100">
        <f t="shared" si="188"/>
        <v>0.18000000000000002</v>
      </c>
      <c r="AI127" s="100">
        <f t="shared" si="188"/>
        <v>0.18000000000000002</v>
      </c>
      <c r="AJ127" s="100">
        <f t="shared" si="188"/>
        <v>0.18000000000000002</v>
      </c>
      <c r="AK127" s="100">
        <f t="shared" si="188"/>
        <v>0.18000000000000002</v>
      </c>
      <c r="AL127" s="100">
        <f t="shared" si="188"/>
        <v>0.18000000000000002</v>
      </c>
      <c r="AM127" s="100">
        <f t="shared" si="188"/>
        <v>0.18000000000000002</v>
      </c>
      <c r="AN127" s="100">
        <f t="shared" si="135"/>
        <v>2.1599999999999997</v>
      </c>
      <c r="AO127" s="100">
        <f t="shared" si="189"/>
        <v>0.18000000000000002</v>
      </c>
      <c r="AP127" s="100">
        <f t="shared" si="189"/>
        <v>0.18000000000000002</v>
      </c>
      <c r="AQ127" s="100">
        <f t="shared" si="189"/>
        <v>0.18000000000000002</v>
      </c>
      <c r="AR127" s="100">
        <f t="shared" si="189"/>
        <v>0.18000000000000002</v>
      </c>
      <c r="AS127" s="100">
        <f t="shared" si="189"/>
        <v>0.18000000000000002</v>
      </c>
      <c r="AT127" s="100">
        <f t="shared" si="189"/>
        <v>0.18000000000000002</v>
      </c>
      <c r="AU127" s="100">
        <f t="shared" si="189"/>
        <v>0.18000000000000002</v>
      </c>
      <c r="AV127" s="100">
        <f t="shared" si="189"/>
        <v>0.18000000000000002</v>
      </c>
      <c r="AW127" s="100">
        <f t="shared" si="189"/>
        <v>0.18000000000000002</v>
      </c>
      <c r="AX127" s="100">
        <f t="shared" si="189"/>
        <v>0.18000000000000002</v>
      </c>
      <c r="AY127" s="100">
        <f t="shared" si="189"/>
        <v>0.18000000000000002</v>
      </c>
      <c r="AZ127" s="100">
        <f t="shared" si="189"/>
        <v>0.18000000000000002</v>
      </c>
      <c r="BA127" s="116">
        <f t="shared" si="163"/>
        <v>2.1599999999999997</v>
      </c>
      <c r="BB127" s="100" t="s">
        <v>176</v>
      </c>
      <c r="BC127" s="100" t="s">
        <v>176</v>
      </c>
      <c r="BD127" s="100" t="s">
        <v>176</v>
      </c>
      <c r="BE127" s="100" t="s">
        <v>176</v>
      </c>
      <c r="BF127" s="100" t="s">
        <v>176</v>
      </c>
      <c r="BG127" s="100" t="s">
        <v>176</v>
      </c>
      <c r="BH127" s="100" t="s">
        <v>176</v>
      </c>
      <c r="BI127" s="100" t="s">
        <v>176</v>
      </c>
      <c r="BJ127" s="100" t="s">
        <v>176</v>
      </c>
      <c r="BK127" s="100" t="s">
        <v>176</v>
      </c>
      <c r="BL127" s="100" t="s">
        <v>176</v>
      </c>
      <c r="BM127" s="100" t="s">
        <v>176</v>
      </c>
      <c r="BN127" s="116">
        <f t="shared" si="182"/>
        <v>0</v>
      </c>
      <c r="BO127" s="100" t="s">
        <v>176</v>
      </c>
      <c r="BP127" s="100" t="s">
        <v>176</v>
      </c>
      <c r="BQ127" s="83">
        <f t="shared" si="137"/>
        <v>8.3333333333333332E-3</v>
      </c>
      <c r="BR127" s="100">
        <f t="shared" si="183"/>
        <v>21.6</v>
      </c>
      <c r="BS127" s="212"/>
    </row>
    <row r="128" spans="1:71" ht="12.75" customHeight="1" outlineLevel="1" x14ac:dyDescent="0.2">
      <c r="A128" s="9">
        <v>126</v>
      </c>
      <c r="B128" s="10" t="s">
        <v>41</v>
      </c>
      <c r="C128" s="11">
        <v>1573</v>
      </c>
      <c r="D128" s="12">
        <v>35919</v>
      </c>
      <c r="E128" s="129">
        <v>40</v>
      </c>
      <c r="F128" s="102">
        <v>24</v>
      </c>
      <c r="G128" s="208">
        <f t="shared" si="138"/>
        <v>21.6</v>
      </c>
      <c r="H128" s="71">
        <f t="shared" si="139"/>
        <v>2.16</v>
      </c>
      <c r="I128" s="71">
        <f t="shared" si="140"/>
        <v>2.16</v>
      </c>
      <c r="J128" s="71">
        <f t="shared" si="141"/>
        <v>2.16</v>
      </c>
      <c r="K128" s="71">
        <f t="shared" si="142"/>
        <v>2.16</v>
      </c>
      <c r="L128" s="71">
        <f t="shared" si="143"/>
        <v>2.16</v>
      </c>
      <c r="M128" s="71">
        <f t="shared" si="144"/>
        <v>2.16</v>
      </c>
      <c r="N128" s="71">
        <f t="shared" si="145"/>
        <v>2.16</v>
      </c>
      <c r="O128" s="130">
        <f t="shared" si="170"/>
        <v>0.18000000000000002</v>
      </c>
      <c r="P128" s="130">
        <f t="shared" si="171"/>
        <v>0.18000000000000002</v>
      </c>
      <c r="Q128" s="130">
        <f t="shared" si="172"/>
        <v>0.18000000000000002</v>
      </c>
      <c r="R128" s="130">
        <f t="shared" si="173"/>
        <v>0.18000000000000002</v>
      </c>
      <c r="S128" s="130">
        <f t="shared" si="174"/>
        <v>0.18000000000000002</v>
      </c>
      <c r="T128" s="130">
        <f t="shared" si="175"/>
        <v>0.18000000000000002</v>
      </c>
      <c r="U128" s="130">
        <f t="shared" si="176"/>
        <v>0.18000000000000002</v>
      </c>
      <c r="V128" s="130">
        <f t="shared" si="177"/>
        <v>0.18000000000000002</v>
      </c>
      <c r="W128" s="130">
        <f t="shared" si="178"/>
        <v>0.18000000000000002</v>
      </c>
      <c r="X128" s="130">
        <f t="shared" si="179"/>
        <v>0.18000000000000002</v>
      </c>
      <c r="Y128" s="130">
        <f t="shared" si="180"/>
        <v>0.18000000000000002</v>
      </c>
      <c r="Z128" s="130">
        <f t="shared" si="181"/>
        <v>0.18000000000000002</v>
      </c>
      <c r="AA128" s="100">
        <f t="shared" si="158"/>
        <v>2.1599999999999997</v>
      </c>
      <c r="AB128" s="100">
        <f t="shared" si="188"/>
        <v>0.18000000000000002</v>
      </c>
      <c r="AC128" s="100">
        <f t="shared" si="188"/>
        <v>0.18000000000000002</v>
      </c>
      <c r="AD128" s="100">
        <f t="shared" si="188"/>
        <v>0.18000000000000002</v>
      </c>
      <c r="AE128" s="100">
        <f t="shared" si="188"/>
        <v>0.18000000000000002</v>
      </c>
      <c r="AF128" s="100">
        <f t="shared" si="188"/>
        <v>0.18000000000000002</v>
      </c>
      <c r="AG128" s="100">
        <f t="shared" si="188"/>
        <v>0.18000000000000002</v>
      </c>
      <c r="AH128" s="100">
        <f t="shared" si="188"/>
        <v>0.18000000000000002</v>
      </c>
      <c r="AI128" s="100">
        <f t="shared" si="188"/>
        <v>0.18000000000000002</v>
      </c>
      <c r="AJ128" s="100">
        <f t="shared" si="188"/>
        <v>0.18000000000000002</v>
      </c>
      <c r="AK128" s="100">
        <f t="shared" si="188"/>
        <v>0.18000000000000002</v>
      </c>
      <c r="AL128" s="100">
        <f t="shared" si="188"/>
        <v>0.18000000000000002</v>
      </c>
      <c r="AM128" s="100">
        <f t="shared" si="188"/>
        <v>0.18000000000000002</v>
      </c>
      <c r="AN128" s="100">
        <f t="shared" si="135"/>
        <v>2.1599999999999997</v>
      </c>
      <c r="AO128" s="100">
        <f t="shared" si="189"/>
        <v>0.18000000000000002</v>
      </c>
      <c r="AP128" s="100">
        <f t="shared" si="189"/>
        <v>0.18000000000000002</v>
      </c>
      <c r="AQ128" s="100">
        <f t="shared" si="189"/>
        <v>0.18000000000000002</v>
      </c>
      <c r="AR128" s="100">
        <f t="shared" si="189"/>
        <v>0.18000000000000002</v>
      </c>
      <c r="AS128" s="100">
        <f t="shared" si="189"/>
        <v>0.18000000000000002</v>
      </c>
      <c r="AT128" s="100">
        <f t="shared" si="189"/>
        <v>0.18000000000000002</v>
      </c>
      <c r="AU128" s="100">
        <f t="shared" si="189"/>
        <v>0.18000000000000002</v>
      </c>
      <c r="AV128" s="100">
        <f t="shared" si="189"/>
        <v>0.18000000000000002</v>
      </c>
      <c r="AW128" s="100">
        <f t="shared" si="189"/>
        <v>0.18000000000000002</v>
      </c>
      <c r="AX128" s="100">
        <f t="shared" si="189"/>
        <v>0.18000000000000002</v>
      </c>
      <c r="AY128" s="100">
        <f t="shared" si="189"/>
        <v>0.18000000000000002</v>
      </c>
      <c r="AZ128" s="100">
        <f t="shared" si="189"/>
        <v>0.18000000000000002</v>
      </c>
      <c r="BA128" s="116">
        <f t="shared" si="163"/>
        <v>2.1599999999999997</v>
      </c>
      <c r="BB128" s="100" t="s">
        <v>176</v>
      </c>
      <c r="BC128" s="100" t="s">
        <v>176</v>
      </c>
      <c r="BD128" s="100" t="s">
        <v>176</v>
      </c>
      <c r="BE128" s="100" t="s">
        <v>176</v>
      </c>
      <c r="BF128" s="100" t="s">
        <v>176</v>
      </c>
      <c r="BG128" s="100" t="s">
        <v>176</v>
      </c>
      <c r="BH128" s="100" t="s">
        <v>176</v>
      </c>
      <c r="BI128" s="100" t="s">
        <v>176</v>
      </c>
      <c r="BJ128" s="100" t="s">
        <v>176</v>
      </c>
      <c r="BK128" s="100" t="s">
        <v>176</v>
      </c>
      <c r="BL128" s="100" t="s">
        <v>176</v>
      </c>
      <c r="BM128" s="100" t="s">
        <v>176</v>
      </c>
      <c r="BN128" s="116">
        <f t="shared" si="182"/>
        <v>0</v>
      </c>
      <c r="BO128" s="100" t="s">
        <v>176</v>
      </c>
      <c r="BP128" s="100" t="s">
        <v>176</v>
      </c>
      <c r="BQ128" s="83">
        <f t="shared" si="137"/>
        <v>8.3333333333333332E-3</v>
      </c>
      <c r="BR128" s="100">
        <f t="shared" si="183"/>
        <v>21.6</v>
      </c>
      <c r="BS128" s="212"/>
    </row>
    <row r="129" spans="1:71" ht="12.75" customHeight="1" outlineLevel="1" x14ac:dyDescent="0.2">
      <c r="A129" s="9">
        <v>127</v>
      </c>
      <c r="B129" s="10" t="s">
        <v>41</v>
      </c>
      <c r="C129" s="11">
        <v>1573</v>
      </c>
      <c r="D129" s="12">
        <v>35919</v>
      </c>
      <c r="E129" s="129">
        <v>40</v>
      </c>
      <c r="F129" s="102">
        <v>24</v>
      </c>
      <c r="G129" s="208">
        <f t="shared" si="138"/>
        <v>21.6</v>
      </c>
      <c r="H129" s="71">
        <f t="shared" si="139"/>
        <v>2.16</v>
      </c>
      <c r="I129" s="71">
        <f t="shared" si="140"/>
        <v>2.16</v>
      </c>
      <c r="J129" s="71">
        <f t="shared" si="141"/>
        <v>2.16</v>
      </c>
      <c r="K129" s="71">
        <f t="shared" si="142"/>
        <v>2.16</v>
      </c>
      <c r="L129" s="71">
        <f t="shared" si="143"/>
        <v>2.16</v>
      </c>
      <c r="M129" s="71">
        <f t="shared" si="144"/>
        <v>2.16</v>
      </c>
      <c r="N129" s="71">
        <f t="shared" si="145"/>
        <v>2.16</v>
      </c>
      <c r="O129" s="130">
        <f t="shared" si="170"/>
        <v>0.18000000000000002</v>
      </c>
      <c r="P129" s="130">
        <f t="shared" si="171"/>
        <v>0.18000000000000002</v>
      </c>
      <c r="Q129" s="130">
        <f t="shared" si="172"/>
        <v>0.18000000000000002</v>
      </c>
      <c r="R129" s="130">
        <f t="shared" si="173"/>
        <v>0.18000000000000002</v>
      </c>
      <c r="S129" s="130">
        <f t="shared" si="174"/>
        <v>0.18000000000000002</v>
      </c>
      <c r="T129" s="130">
        <f t="shared" si="175"/>
        <v>0.18000000000000002</v>
      </c>
      <c r="U129" s="130">
        <f t="shared" si="176"/>
        <v>0.18000000000000002</v>
      </c>
      <c r="V129" s="130">
        <f t="shared" si="177"/>
        <v>0.18000000000000002</v>
      </c>
      <c r="W129" s="130">
        <f t="shared" si="178"/>
        <v>0.18000000000000002</v>
      </c>
      <c r="X129" s="130">
        <f t="shared" si="179"/>
        <v>0.18000000000000002</v>
      </c>
      <c r="Y129" s="130">
        <f t="shared" si="180"/>
        <v>0.18000000000000002</v>
      </c>
      <c r="Z129" s="130">
        <f t="shared" si="181"/>
        <v>0.18000000000000002</v>
      </c>
      <c r="AA129" s="100">
        <f t="shared" si="158"/>
        <v>2.1599999999999997</v>
      </c>
      <c r="AB129" s="100">
        <f t="shared" si="188"/>
        <v>0.18000000000000002</v>
      </c>
      <c r="AC129" s="100">
        <f t="shared" si="188"/>
        <v>0.18000000000000002</v>
      </c>
      <c r="AD129" s="100">
        <f t="shared" si="188"/>
        <v>0.18000000000000002</v>
      </c>
      <c r="AE129" s="100">
        <f t="shared" si="188"/>
        <v>0.18000000000000002</v>
      </c>
      <c r="AF129" s="100">
        <f t="shared" si="188"/>
        <v>0.18000000000000002</v>
      </c>
      <c r="AG129" s="100">
        <f t="shared" si="188"/>
        <v>0.18000000000000002</v>
      </c>
      <c r="AH129" s="100">
        <f t="shared" si="188"/>
        <v>0.18000000000000002</v>
      </c>
      <c r="AI129" s="100">
        <f t="shared" si="188"/>
        <v>0.18000000000000002</v>
      </c>
      <c r="AJ129" s="100">
        <f t="shared" si="188"/>
        <v>0.18000000000000002</v>
      </c>
      <c r="AK129" s="100">
        <f t="shared" si="188"/>
        <v>0.18000000000000002</v>
      </c>
      <c r="AL129" s="100">
        <f t="shared" si="188"/>
        <v>0.18000000000000002</v>
      </c>
      <c r="AM129" s="100">
        <f t="shared" si="188"/>
        <v>0.18000000000000002</v>
      </c>
      <c r="AN129" s="100">
        <f t="shared" si="135"/>
        <v>2.1599999999999997</v>
      </c>
      <c r="AO129" s="100">
        <f t="shared" si="189"/>
        <v>0.18000000000000002</v>
      </c>
      <c r="AP129" s="100">
        <f t="shared" si="189"/>
        <v>0.18000000000000002</v>
      </c>
      <c r="AQ129" s="100">
        <f t="shared" si="189"/>
        <v>0.18000000000000002</v>
      </c>
      <c r="AR129" s="100">
        <f t="shared" si="189"/>
        <v>0.18000000000000002</v>
      </c>
      <c r="AS129" s="100">
        <f t="shared" si="189"/>
        <v>0.18000000000000002</v>
      </c>
      <c r="AT129" s="100">
        <f t="shared" si="189"/>
        <v>0.18000000000000002</v>
      </c>
      <c r="AU129" s="100">
        <f t="shared" si="189"/>
        <v>0.18000000000000002</v>
      </c>
      <c r="AV129" s="100">
        <f t="shared" si="189"/>
        <v>0.18000000000000002</v>
      </c>
      <c r="AW129" s="100">
        <f t="shared" si="189"/>
        <v>0.18000000000000002</v>
      </c>
      <c r="AX129" s="100">
        <f t="shared" si="189"/>
        <v>0.18000000000000002</v>
      </c>
      <c r="AY129" s="100">
        <f t="shared" si="189"/>
        <v>0.18000000000000002</v>
      </c>
      <c r="AZ129" s="100">
        <f t="shared" si="189"/>
        <v>0.18000000000000002</v>
      </c>
      <c r="BA129" s="116">
        <f t="shared" si="163"/>
        <v>2.1599999999999997</v>
      </c>
      <c r="BB129" s="100" t="s">
        <v>176</v>
      </c>
      <c r="BC129" s="100" t="s">
        <v>176</v>
      </c>
      <c r="BD129" s="100" t="s">
        <v>176</v>
      </c>
      <c r="BE129" s="100" t="s">
        <v>176</v>
      </c>
      <c r="BF129" s="100" t="s">
        <v>176</v>
      </c>
      <c r="BG129" s="100" t="s">
        <v>176</v>
      </c>
      <c r="BH129" s="100" t="s">
        <v>176</v>
      </c>
      <c r="BI129" s="100" t="s">
        <v>176</v>
      </c>
      <c r="BJ129" s="100" t="s">
        <v>176</v>
      </c>
      <c r="BK129" s="100" t="s">
        <v>176</v>
      </c>
      <c r="BL129" s="100" t="s">
        <v>176</v>
      </c>
      <c r="BM129" s="100" t="s">
        <v>176</v>
      </c>
      <c r="BN129" s="116">
        <f t="shared" si="182"/>
        <v>0</v>
      </c>
      <c r="BO129" s="100" t="s">
        <v>176</v>
      </c>
      <c r="BP129" s="100" t="s">
        <v>176</v>
      </c>
      <c r="BQ129" s="83">
        <f t="shared" si="137"/>
        <v>8.3333333333333332E-3</v>
      </c>
      <c r="BR129" s="100">
        <f t="shared" si="183"/>
        <v>21.6</v>
      </c>
      <c r="BS129" s="212"/>
    </row>
    <row r="130" spans="1:71" ht="12.75" customHeight="1" outlineLevel="1" x14ac:dyDescent="0.2">
      <c r="A130" s="9">
        <v>128</v>
      </c>
      <c r="B130" s="10" t="s">
        <v>41</v>
      </c>
      <c r="C130" s="11">
        <v>1573</v>
      </c>
      <c r="D130" s="12">
        <v>35919</v>
      </c>
      <c r="E130" s="129">
        <v>40</v>
      </c>
      <c r="F130" s="102">
        <v>24</v>
      </c>
      <c r="G130" s="208">
        <f t="shared" si="138"/>
        <v>21.6</v>
      </c>
      <c r="H130" s="71">
        <f t="shared" si="139"/>
        <v>2.16</v>
      </c>
      <c r="I130" s="71">
        <f t="shared" si="140"/>
        <v>2.16</v>
      </c>
      <c r="J130" s="71">
        <f t="shared" si="141"/>
        <v>2.16</v>
      </c>
      <c r="K130" s="71">
        <f t="shared" si="142"/>
        <v>2.16</v>
      </c>
      <c r="L130" s="71">
        <f t="shared" si="143"/>
        <v>2.16</v>
      </c>
      <c r="M130" s="71">
        <f t="shared" si="144"/>
        <v>2.16</v>
      </c>
      <c r="N130" s="71">
        <f t="shared" si="145"/>
        <v>2.16</v>
      </c>
      <c r="O130" s="130">
        <f t="shared" ref="O130:O161" si="190">G130*BQ130</f>
        <v>0.18000000000000002</v>
      </c>
      <c r="P130" s="130">
        <f t="shared" ref="P130:P161" si="191">G130*BQ130</f>
        <v>0.18000000000000002</v>
      </c>
      <c r="Q130" s="130">
        <f t="shared" ref="Q130:Q161" si="192">G130*BQ130</f>
        <v>0.18000000000000002</v>
      </c>
      <c r="R130" s="130">
        <f t="shared" ref="R130:R161" si="193">G130*BQ130</f>
        <v>0.18000000000000002</v>
      </c>
      <c r="S130" s="130">
        <f t="shared" ref="S130:S161" si="194">G130*BQ130</f>
        <v>0.18000000000000002</v>
      </c>
      <c r="T130" s="130">
        <f t="shared" ref="T130:T161" si="195">G130*BQ130</f>
        <v>0.18000000000000002</v>
      </c>
      <c r="U130" s="130">
        <f t="shared" ref="U130:U161" si="196">G130*BQ130</f>
        <v>0.18000000000000002</v>
      </c>
      <c r="V130" s="130">
        <f t="shared" ref="V130:V161" si="197">G130*BQ130</f>
        <v>0.18000000000000002</v>
      </c>
      <c r="W130" s="130">
        <f t="shared" ref="W130:W161" si="198">G130*BQ130</f>
        <v>0.18000000000000002</v>
      </c>
      <c r="X130" s="130">
        <f t="shared" ref="X130:X161" si="199">G130*BQ130</f>
        <v>0.18000000000000002</v>
      </c>
      <c r="Y130" s="130">
        <f t="shared" ref="Y130:Y161" si="200">G130*BQ130</f>
        <v>0.18000000000000002</v>
      </c>
      <c r="Z130" s="130">
        <f t="shared" ref="Z130:Z161" si="201">G130*BQ130</f>
        <v>0.18000000000000002</v>
      </c>
      <c r="AA130" s="100">
        <f t="shared" si="158"/>
        <v>2.1599999999999997</v>
      </c>
      <c r="AB130" s="100">
        <f t="shared" si="188"/>
        <v>0.18000000000000002</v>
      </c>
      <c r="AC130" s="100">
        <f t="shared" si="188"/>
        <v>0.18000000000000002</v>
      </c>
      <c r="AD130" s="100">
        <f t="shared" si="188"/>
        <v>0.18000000000000002</v>
      </c>
      <c r="AE130" s="100">
        <f t="shared" si="188"/>
        <v>0.18000000000000002</v>
      </c>
      <c r="AF130" s="100">
        <f t="shared" si="188"/>
        <v>0.18000000000000002</v>
      </c>
      <c r="AG130" s="100">
        <f t="shared" si="188"/>
        <v>0.18000000000000002</v>
      </c>
      <c r="AH130" s="100">
        <f t="shared" si="188"/>
        <v>0.18000000000000002</v>
      </c>
      <c r="AI130" s="100">
        <f t="shared" si="188"/>
        <v>0.18000000000000002</v>
      </c>
      <c r="AJ130" s="100">
        <f t="shared" si="188"/>
        <v>0.18000000000000002</v>
      </c>
      <c r="AK130" s="100">
        <f t="shared" si="188"/>
        <v>0.18000000000000002</v>
      </c>
      <c r="AL130" s="100">
        <f t="shared" si="188"/>
        <v>0.18000000000000002</v>
      </c>
      <c r="AM130" s="100">
        <f t="shared" si="188"/>
        <v>0.18000000000000002</v>
      </c>
      <c r="AN130" s="100">
        <f t="shared" si="135"/>
        <v>2.1599999999999997</v>
      </c>
      <c r="AO130" s="100">
        <f t="shared" si="189"/>
        <v>0.18000000000000002</v>
      </c>
      <c r="AP130" s="100">
        <f t="shared" si="189"/>
        <v>0.18000000000000002</v>
      </c>
      <c r="AQ130" s="100">
        <f t="shared" si="189"/>
        <v>0.18000000000000002</v>
      </c>
      <c r="AR130" s="100">
        <f t="shared" si="189"/>
        <v>0.18000000000000002</v>
      </c>
      <c r="AS130" s="100">
        <f t="shared" si="189"/>
        <v>0.18000000000000002</v>
      </c>
      <c r="AT130" s="100">
        <f t="shared" si="189"/>
        <v>0.18000000000000002</v>
      </c>
      <c r="AU130" s="100">
        <f t="shared" si="189"/>
        <v>0.18000000000000002</v>
      </c>
      <c r="AV130" s="100">
        <f t="shared" si="189"/>
        <v>0.18000000000000002</v>
      </c>
      <c r="AW130" s="100">
        <f t="shared" si="189"/>
        <v>0.18000000000000002</v>
      </c>
      <c r="AX130" s="100">
        <f t="shared" si="189"/>
        <v>0.18000000000000002</v>
      </c>
      <c r="AY130" s="100">
        <f t="shared" si="189"/>
        <v>0.18000000000000002</v>
      </c>
      <c r="AZ130" s="100">
        <f t="shared" si="189"/>
        <v>0.18000000000000002</v>
      </c>
      <c r="BA130" s="116">
        <f t="shared" si="163"/>
        <v>2.1599999999999997</v>
      </c>
      <c r="BB130" s="100" t="s">
        <v>176</v>
      </c>
      <c r="BC130" s="100" t="s">
        <v>176</v>
      </c>
      <c r="BD130" s="100" t="s">
        <v>176</v>
      </c>
      <c r="BE130" s="100" t="s">
        <v>176</v>
      </c>
      <c r="BF130" s="100" t="s">
        <v>176</v>
      </c>
      <c r="BG130" s="100" t="s">
        <v>176</v>
      </c>
      <c r="BH130" s="100" t="s">
        <v>176</v>
      </c>
      <c r="BI130" s="100" t="s">
        <v>176</v>
      </c>
      <c r="BJ130" s="100" t="s">
        <v>176</v>
      </c>
      <c r="BK130" s="100" t="s">
        <v>176</v>
      </c>
      <c r="BL130" s="100" t="s">
        <v>176</v>
      </c>
      <c r="BM130" s="100" t="s">
        <v>176</v>
      </c>
      <c r="BN130" s="116">
        <f t="shared" ref="BN130:BN161" si="202">SUM(BB130:BF130)</f>
        <v>0</v>
      </c>
      <c r="BO130" s="100" t="s">
        <v>176</v>
      </c>
      <c r="BP130" s="100" t="s">
        <v>176</v>
      </c>
      <c r="BQ130" s="83">
        <f t="shared" si="137"/>
        <v>8.3333333333333332E-3</v>
      </c>
      <c r="BR130" s="100">
        <f t="shared" ref="BR130:BR161" si="203">+H130+I130+J130+K130+L130+M130+N130+AA130+AN130+BA130+BN130</f>
        <v>21.6</v>
      </c>
      <c r="BS130" s="212"/>
    </row>
    <row r="131" spans="1:71" ht="12.75" customHeight="1" outlineLevel="1" x14ac:dyDescent="0.2">
      <c r="A131" s="9">
        <v>131</v>
      </c>
      <c r="B131" s="10" t="s">
        <v>41</v>
      </c>
      <c r="C131" s="11">
        <v>1602</v>
      </c>
      <c r="D131" s="12">
        <v>39583</v>
      </c>
      <c r="E131" s="129">
        <v>239</v>
      </c>
      <c r="F131" s="102">
        <v>143.4</v>
      </c>
      <c r="G131" s="208">
        <f t="shared" si="138"/>
        <v>129.06</v>
      </c>
      <c r="H131" s="71">
        <f t="shared" si="139"/>
        <v>12.906000000000001</v>
      </c>
      <c r="I131" s="71">
        <f t="shared" si="140"/>
        <v>12.906000000000001</v>
      </c>
      <c r="J131" s="71">
        <f t="shared" si="141"/>
        <v>12.906000000000001</v>
      </c>
      <c r="K131" s="71">
        <f t="shared" si="142"/>
        <v>12.906000000000001</v>
      </c>
      <c r="L131" s="71">
        <f t="shared" si="143"/>
        <v>12.906000000000001</v>
      </c>
      <c r="M131" s="71">
        <f t="shared" si="144"/>
        <v>12.906000000000001</v>
      </c>
      <c r="N131" s="71">
        <f t="shared" si="145"/>
        <v>12.906000000000001</v>
      </c>
      <c r="O131" s="130">
        <f t="shared" si="190"/>
        <v>1.0754999999999999</v>
      </c>
      <c r="P131" s="130">
        <f t="shared" si="191"/>
        <v>1.0754999999999999</v>
      </c>
      <c r="Q131" s="130">
        <f t="shared" si="192"/>
        <v>1.0754999999999999</v>
      </c>
      <c r="R131" s="130">
        <f t="shared" si="193"/>
        <v>1.0754999999999999</v>
      </c>
      <c r="S131" s="130">
        <f t="shared" si="194"/>
        <v>1.0754999999999999</v>
      </c>
      <c r="T131" s="130">
        <f t="shared" si="195"/>
        <v>1.0754999999999999</v>
      </c>
      <c r="U131" s="130">
        <f t="shared" si="196"/>
        <v>1.0754999999999999</v>
      </c>
      <c r="V131" s="130">
        <f t="shared" si="197"/>
        <v>1.0754999999999999</v>
      </c>
      <c r="W131" s="130">
        <f t="shared" si="198"/>
        <v>1.0754999999999999</v>
      </c>
      <c r="X131" s="130">
        <f t="shared" si="199"/>
        <v>1.0754999999999999</v>
      </c>
      <c r="Y131" s="130">
        <f t="shared" si="200"/>
        <v>1.0754999999999999</v>
      </c>
      <c r="Z131" s="130">
        <f t="shared" si="201"/>
        <v>1.0754999999999999</v>
      </c>
      <c r="AA131" s="100">
        <f t="shared" si="158"/>
        <v>12.905999999999999</v>
      </c>
      <c r="AB131" s="100">
        <f t="shared" si="188"/>
        <v>1.0754999999999999</v>
      </c>
      <c r="AC131" s="100">
        <f t="shared" si="188"/>
        <v>1.0754999999999999</v>
      </c>
      <c r="AD131" s="100">
        <f t="shared" si="188"/>
        <v>1.0754999999999999</v>
      </c>
      <c r="AE131" s="100">
        <f t="shared" si="188"/>
        <v>1.0754999999999999</v>
      </c>
      <c r="AF131" s="100">
        <f t="shared" si="188"/>
        <v>1.0754999999999999</v>
      </c>
      <c r="AG131" s="100">
        <f t="shared" si="188"/>
        <v>1.0754999999999999</v>
      </c>
      <c r="AH131" s="100">
        <f t="shared" si="188"/>
        <v>1.0754999999999999</v>
      </c>
      <c r="AI131" s="100">
        <f t="shared" si="188"/>
        <v>1.0754999999999999</v>
      </c>
      <c r="AJ131" s="100">
        <f t="shared" si="188"/>
        <v>1.0754999999999999</v>
      </c>
      <c r="AK131" s="100">
        <f t="shared" si="188"/>
        <v>1.0754999999999999</v>
      </c>
      <c r="AL131" s="100">
        <f t="shared" si="188"/>
        <v>1.0754999999999999</v>
      </c>
      <c r="AM131" s="100">
        <f t="shared" si="188"/>
        <v>1.0754999999999999</v>
      </c>
      <c r="AN131" s="100">
        <f t="shared" si="135"/>
        <v>12.905999999999999</v>
      </c>
      <c r="AO131" s="100">
        <f t="shared" si="189"/>
        <v>1.0754999999999999</v>
      </c>
      <c r="AP131" s="100">
        <f t="shared" si="189"/>
        <v>1.0754999999999999</v>
      </c>
      <c r="AQ131" s="100">
        <f t="shared" si="189"/>
        <v>1.0754999999999999</v>
      </c>
      <c r="AR131" s="100">
        <f t="shared" si="189"/>
        <v>1.0754999999999999</v>
      </c>
      <c r="AS131" s="100">
        <f t="shared" si="189"/>
        <v>1.0754999999999999</v>
      </c>
      <c r="AT131" s="100">
        <f t="shared" si="189"/>
        <v>1.0754999999999999</v>
      </c>
      <c r="AU131" s="100">
        <f t="shared" si="189"/>
        <v>1.0754999999999999</v>
      </c>
      <c r="AV131" s="100">
        <f t="shared" si="189"/>
        <v>1.0754999999999999</v>
      </c>
      <c r="AW131" s="100">
        <f t="shared" si="189"/>
        <v>1.0754999999999999</v>
      </c>
      <c r="AX131" s="100">
        <f t="shared" si="189"/>
        <v>1.0754999999999999</v>
      </c>
      <c r="AY131" s="100">
        <f t="shared" si="189"/>
        <v>1.0754999999999999</v>
      </c>
      <c r="AZ131" s="100">
        <f t="shared" si="189"/>
        <v>1.0754999999999999</v>
      </c>
      <c r="BA131" s="116">
        <f t="shared" ref="BA131:BA133" si="204">SUM(AO131:AZ131)</f>
        <v>12.905999999999999</v>
      </c>
      <c r="BB131" s="100" t="s">
        <v>176</v>
      </c>
      <c r="BC131" s="100" t="s">
        <v>176</v>
      </c>
      <c r="BD131" s="100" t="s">
        <v>176</v>
      </c>
      <c r="BE131" s="100" t="s">
        <v>176</v>
      </c>
      <c r="BF131" s="100" t="s">
        <v>176</v>
      </c>
      <c r="BG131" s="100" t="s">
        <v>176</v>
      </c>
      <c r="BH131" s="100" t="s">
        <v>176</v>
      </c>
      <c r="BI131" s="100" t="s">
        <v>176</v>
      </c>
      <c r="BJ131" s="100" t="s">
        <v>176</v>
      </c>
      <c r="BK131" s="100" t="s">
        <v>176</v>
      </c>
      <c r="BL131" s="100" t="s">
        <v>176</v>
      </c>
      <c r="BM131" s="100" t="s">
        <v>176</v>
      </c>
      <c r="BN131" s="116">
        <f t="shared" si="202"/>
        <v>0</v>
      </c>
      <c r="BO131" s="100" t="s">
        <v>176</v>
      </c>
      <c r="BP131" s="100" t="s">
        <v>176</v>
      </c>
      <c r="BQ131" s="83">
        <f t="shared" si="137"/>
        <v>8.3333333333333332E-3</v>
      </c>
      <c r="BR131" s="100">
        <f t="shared" si="203"/>
        <v>129.06000000000003</v>
      </c>
      <c r="BS131" s="212"/>
    </row>
    <row r="132" spans="1:71" ht="12.75" customHeight="1" outlineLevel="1" x14ac:dyDescent="0.2">
      <c r="A132" s="9">
        <v>141</v>
      </c>
      <c r="B132" s="10" t="s">
        <v>45</v>
      </c>
      <c r="C132" s="11">
        <v>723</v>
      </c>
      <c r="D132" s="12">
        <v>36391</v>
      </c>
      <c r="E132" s="129">
        <v>30</v>
      </c>
      <c r="F132" s="102">
        <v>18</v>
      </c>
      <c r="G132" s="208">
        <f t="shared" si="138"/>
        <v>16.2</v>
      </c>
      <c r="H132" s="71">
        <f t="shared" si="139"/>
        <v>1.62</v>
      </c>
      <c r="I132" s="71">
        <f t="shared" si="140"/>
        <v>1.62</v>
      </c>
      <c r="J132" s="71">
        <f t="shared" si="141"/>
        <v>1.62</v>
      </c>
      <c r="K132" s="71">
        <f t="shared" si="142"/>
        <v>1.62</v>
      </c>
      <c r="L132" s="71">
        <f t="shared" si="143"/>
        <v>1.62</v>
      </c>
      <c r="M132" s="71">
        <f t="shared" si="144"/>
        <v>1.62</v>
      </c>
      <c r="N132" s="71">
        <f t="shared" si="145"/>
        <v>1.62</v>
      </c>
      <c r="O132" s="130">
        <f t="shared" si="190"/>
        <v>0.13499999999999998</v>
      </c>
      <c r="P132" s="130">
        <f t="shared" si="191"/>
        <v>0.13499999999999998</v>
      </c>
      <c r="Q132" s="130">
        <f t="shared" si="192"/>
        <v>0.13499999999999998</v>
      </c>
      <c r="R132" s="130">
        <f t="shared" si="193"/>
        <v>0.13499999999999998</v>
      </c>
      <c r="S132" s="130">
        <f t="shared" si="194"/>
        <v>0.13499999999999998</v>
      </c>
      <c r="T132" s="130">
        <f t="shared" si="195"/>
        <v>0.13499999999999998</v>
      </c>
      <c r="U132" s="130">
        <f t="shared" si="196"/>
        <v>0.13499999999999998</v>
      </c>
      <c r="V132" s="130">
        <f t="shared" si="197"/>
        <v>0.13499999999999998</v>
      </c>
      <c r="W132" s="130">
        <f t="shared" si="198"/>
        <v>0.13499999999999998</v>
      </c>
      <c r="X132" s="130">
        <f t="shared" si="199"/>
        <v>0.13499999999999998</v>
      </c>
      <c r="Y132" s="130">
        <f t="shared" si="200"/>
        <v>0.13499999999999998</v>
      </c>
      <c r="Z132" s="130">
        <f t="shared" si="201"/>
        <v>0.13499999999999998</v>
      </c>
      <c r="AA132" s="100">
        <f t="shared" si="158"/>
        <v>1.6199999999999999</v>
      </c>
      <c r="AB132" s="100">
        <f t="shared" si="188"/>
        <v>0.13499999999999998</v>
      </c>
      <c r="AC132" s="100">
        <f t="shared" si="188"/>
        <v>0.13499999999999998</v>
      </c>
      <c r="AD132" s="100">
        <f t="shared" si="188"/>
        <v>0.13499999999999998</v>
      </c>
      <c r="AE132" s="100">
        <f t="shared" si="188"/>
        <v>0.13499999999999998</v>
      </c>
      <c r="AF132" s="100">
        <f t="shared" si="188"/>
        <v>0.13499999999999998</v>
      </c>
      <c r="AG132" s="100">
        <f t="shared" si="188"/>
        <v>0.13499999999999998</v>
      </c>
      <c r="AH132" s="100">
        <f t="shared" si="188"/>
        <v>0.13499999999999998</v>
      </c>
      <c r="AI132" s="100">
        <f t="shared" si="188"/>
        <v>0.13499999999999998</v>
      </c>
      <c r="AJ132" s="100">
        <f t="shared" si="188"/>
        <v>0.13499999999999998</v>
      </c>
      <c r="AK132" s="100">
        <f t="shared" si="188"/>
        <v>0.13499999999999998</v>
      </c>
      <c r="AL132" s="100">
        <f t="shared" si="188"/>
        <v>0.13499999999999998</v>
      </c>
      <c r="AM132" s="100">
        <f t="shared" si="188"/>
        <v>0.13499999999999998</v>
      </c>
      <c r="AN132" s="100">
        <f t="shared" si="135"/>
        <v>1.6199999999999999</v>
      </c>
      <c r="AO132" s="100">
        <f t="shared" si="189"/>
        <v>0.13499999999999998</v>
      </c>
      <c r="AP132" s="100">
        <f t="shared" si="189"/>
        <v>0.13499999999999998</v>
      </c>
      <c r="AQ132" s="100">
        <f t="shared" si="189"/>
        <v>0.13499999999999998</v>
      </c>
      <c r="AR132" s="100">
        <f t="shared" si="189"/>
        <v>0.13499999999999998</v>
      </c>
      <c r="AS132" s="100">
        <f t="shared" si="189"/>
        <v>0.13499999999999998</v>
      </c>
      <c r="AT132" s="100">
        <f t="shared" si="189"/>
        <v>0.13499999999999998</v>
      </c>
      <c r="AU132" s="100">
        <f t="shared" si="189"/>
        <v>0.13499999999999998</v>
      </c>
      <c r="AV132" s="100">
        <f t="shared" si="189"/>
        <v>0.13499999999999998</v>
      </c>
      <c r="AW132" s="100">
        <f t="shared" si="189"/>
        <v>0.13499999999999998</v>
      </c>
      <c r="AX132" s="100">
        <f t="shared" si="189"/>
        <v>0.13499999999999998</v>
      </c>
      <c r="AY132" s="100">
        <f t="shared" si="189"/>
        <v>0.13499999999999998</v>
      </c>
      <c r="AZ132" s="100">
        <f t="shared" si="189"/>
        <v>0.13499999999999998</v>
      </c>
      <c r="BA132" s="116">
        <f t="shared" si="204"/>
        <v>1.6199999999999999</v>
      </c>
      <c r="BB132" s="100" t="s">
        <v>176</v>
      </c>
      <c r="BC132" s="100" t="s">
        <v>176</v>
      </c>
      <c r="BD132" s="100" t="s">
        <v>176</v>
      </c>
      <c r="BE132" s="100" t="s">
        <v>176</v>
      </c>
      <c r="BF132" s="100" t="s">
        <v>176</v>
      </c>
      <c r="BG132" s="100" t="s">
        <v>176</v>
      </c>
      <c r="BH132" s="100" t="s">
        <v>176</v>
      </c>
      <c r="BI132" s="100" t="s">
        <v>176</v>
      </c>
      <c r="BJ132" s="100" t="s">
        <v>176</v>
      </c>
      <c r="BK132" s="100" t="s">
        <v>176</v>
      </c>
      <c r="BL132" s="100" t="s">
        <v>176</v>
      </c>
      <c r="BM132" s="100" t="s">
        <v>176</v>
      </c>
      <c r="BN132" s="116">
        <f t="shared" si="202"/>
        <v>0</v>
      </c>
      <c r="BO132" s="100" t="s">
        <v>176</v>
      </c>
      <c r="BP132" s="100" t="s">
        <v>176</v>
      </c>
      <c r="BQ132" s="83">
        <f t="shared" si="137"/>
        <v>8.3333333333333332E-3</v>
      </c>
      <c r="BR132" s="100">
        <f t="shared" si="203"/>
        <v>16.200000000000003</v>
      </c>
      <c r="BS132" s="212"/>
    </row>
    <row r="133" spans="1:71" ht="12.75" customHeight="1" outlineLevel="1" x14ac:dyDescent="0.2">
      <c r="A133" s="9">
        <v>148</v>
      </c>
      <c r="B133" s="10" t="s">
        <v>46</v>
      </c>
      <c r="C133" s="11">
        <v>7505</v>
      </c>
      <c r="D133" s="12">
        <v>36747</v>
      </c>
      <c r="E133" s="129">
        <v>1099.53</v>
      </c>
      <c r="F133" s="102">
        <v>659.71799999999996</v>
      </c>
      <c r="G133" s="208">
        <f t="shared" si="138"/>
        <v>593.74619999999993</v>
      </c>
      <c r="H133" s="71">
        <f t="shared" si="139"/>
        <v>59.374619999999993</v>
      </c>
      <c r="I133" s="71">
        <f t="shared" si="140"/>
        <v>59.374619999999993</v>
      </c>
      <c r="J133" s="71">
        <f t="shared" si="141"/>
        <v>59.374619999999993</v>
      </c>
      <c r="K133" s="71">
        <f t="shared" si="142"/>
        <v>59.374619999999993</v>
      </c>
      <c r="L133" s="71">
        <f t="shared" si="143"/>
        <v>59.374619999999993</v>
      </c>
      <c r="M133" s="71">
        <f t="shared" si="144"/>
        <v>59.374619999999993</v>
      </c>
      <c r="N133" s="71">
        <f t="shared" si="145"/>
        <v>59.374619999999993</v>
      </c>
      <c r="O133" s="130">
        <f t="shared" si="190"/>
        <v>4.9478849999999994</v>
      </c>
      <c r="P133" s="130">
        <f t="shared" si="191"/>
        <v>4.9478849999999994</v>
      </c>
      <c r="Q133" s="130">
        <f t="shared" si="192"/>
        <v>4.9478849999999994</v>
      </c>
      <c r="R133" s="130">
        <f t="shared" si="193"/>
        <v>4.9478849999999994</v>
      </c>
      <c r="S133" s="130">
        <f t="shared" si="194"/>
        <v>4.9478849999999994</v>
      </c>
      <c r="T133" s="130">
        <f t="shared" si="195"/>
        <v>4.9478849999999994</v>
      </c>
      <c r="U133" s="130">
        <f t="shared" si="196"/>
        <v>4.9478849999999994</v>
      </c>
      <c r="V133" s="130">
        <f t="shared" si="197"/>
        <v>4.9478849999999994</v>
      </c>
      <c r="W133" s="130">
        <f t="shared" si="198"/>
        <v>4.9478849999999994</v>
      </c>
      <c r="X133" s="130">
        <f t="shared" si="199"/>
        <v>4.9478849999999994</v>
      </c>
      <c r="Y133" s="130">
        <f t="shared" si="200"/>
        <v>4.9478849999999994</v>
      </c>
      <c r="Z133" s="130">
        <f t="shared" si="201"/>
        <v>4.9478849999999994</v>
      </c>
      <c r="AA133" s="100">
        <f t="shared" si="158"/>
        <v>59.374619999999993</v>
      </c>
      <c r="AB133" s="100">
        <f t="shared" si="188"/>
        <v>4.9478849999999994</v>
      </c>
      <c r="AC133" s="100">
        <f t="shared" si="188"/>
        <v>4.9478849999999994</v>
      </c>
      <c r="AD133" s="100">
        <f t="shared" si="188"/>
        <v>4.9478849999999994</v>
      </c>
      <c r="AE133" s="100">
        <f t="shared" si="188"/>
        <v>4.9478849999999994</v>
      </c>
      <c r="AF133" s="100">
        <f t="shared" si="188"/>
        <v>4.9478849999999994</v>
      </c>
      <c r="AG133" s="100">
        <f t="shared" si="188"/>
        <v>4.9478849999999994</v>
      </c>
      <c r="AH133" s="100">
        <f t="shared" si="188"/>
        <v>4.9478849999999994</v>
      </c>
      <c r="AI133" s="100">
        <f t="shared" si="188"/>
        <v>4.9478849999999994</v>
      </c>
      <c r="AJ133" s="100">
        <f t="shared" si="188"/>
        <v>4.9478849999999994</v>
      </c>
      <c r="AK133" s="100">
        <f t="shared" si="188"/>
        <v>4.9478849999999994</v>
      </c>
      <c r="AL133" s="100">
        <f t="shared" si="188"/>
        <v>4.9478849999999994</v>
      </c>
      <c r="AM133" s="100">
        <f t="shared" si="188"/>
        <v>4.9478849999999994</v>
      </c>
      <c r="AN133" s="100">
        <f t="shared" si="135"/>
        <v>59.374619999999993</v>
      </c>
      <c r="AO133" s="100">
        <f t="shared" si="189"/>
        <v>4.9478849999999994</v>
      </c>
      <c r="AP133" s="100">
        <f t="shared" si="189"/>
        <v>4.9478849999999994</v>
      </c>
      <c r="AQ133" s="100">
        <f t="shared" si="189"/>
        <v>4.9478849999999994</v>
      </c>
      <c r="AR133" s="100">
        <f t="shared" si="189"/>
        <v>4.9478849999999994</v>
      </c>
      <c r="AS133" s="100">
        <f t="shared" si="189"/>
        <v>4.9478849999999994</v>
      </c>
      <c r="AT133" s="100">
        <f t="shared" si="189"/>
        <v>4.9478849999999994</v>
      </c>
      <c r="AU133" s="100">
        <f t="shared" si="189"/>
        <v>4.9478849999999994</v>
      </c>
      <c r="AV133" s="100">
        <f t="shared" si="189"/>
        <v>4.9478849999999994</v>
      </c>
      <c r="AW133" s="100">
        <f t="shared" si="189"/>
        <v>4.9478849999999994</v>
      </c>
      <c r="AX133" s="100">
        <f t="shared" si="189"/>
        <v>4.9478849999999994</v>
      </c>
      <c r="AY133" s="100">
        <f t="shared" si="189"/>
        <v>4.9478849999999994</v>
      </c>
      <c r="AZ133" s="100">
        <f t="shared" si="189"/>
        <v>4.9478849999999994</v>
      </c>
      <c r="BA133" s="116">
        <f t="shared" si="204"/>
        <v>59.374619999999993</v>
      </c>
      <c r="BB133" s="100" t="s">
        <v>176</v>
      </c>
      <c r="BC133" s="100" t="s">
        <v>176</v>
      </c>
      <c r="BD133" s="100" t="s">
        <v>176</v>
      </c>
      <c r="BE133" s="100" t="s">
        <v>176</v>
      </c>
      <c r="BF133" s="100" t="s">
        <v>176</v>
      </c>
      <c r="BG133" s="100" t="s">
        <v>176</v>
      </c>
      <c r="BH133" s="100" t="s">
        <v>176</v>
      </c>
      <c r="BI133" s="100" t="s">
        <v>176</v>
      </c>
      <c r="BJ133" s="100" t="s">
        <v>176</v>
      </c>
      <c r="BK133" s="100" t="s">
        <v>176</v>
      </c>
      <c r="BL133" s="100" t="s">
        <v>176</v>
      </c>
      <c r="BM133" s="100" t="s">
        <v>176</v>
      </c>
      <c r="BN133" s="116">
        <f t="shared" si="202"/>
        <v>0</v>
      </c>
      <c r="BO133" s="100" t="s">
        <v>176</v>
      </c>
      <c r="BP133" s="100" t="s">
        <v>176</v>
      </c>
      <c r="BQ133" s="83">
        <f t="shared" si="137"/>
        <v>8.3333333333333332E-3</v>
      </c>
      <c r="BR133" s="100">
        <f t="shared" si="203"/>
        <v>593.74620000000004</v>
      </c>
      <c r="BS133" s="212"/>
    </row>
    <row r="134" spans="1:71" ht="12.75" customHeight="1" outlineLevel="1" x14ac:dyDescent="0.2">
      <c r="A134" s="9">
        <v>149</v>
      </c>
      <c r="B134" s="10" t="s">
        <v>47</v>
      </c>
      <c r="C134" s="11">
        <v>16785</v>
      </c>
      <c r="D134" s="12">
        <v>36755</v>
      </c>
      <c r="E134" s="129">
        <v>46</v>
      </c>
      <c r="F134" s="102">
        <v>27.599999999999998</v>
      </c>
      <c r="G134" s="208">
        <f t="shared" si="138"/>
        <v>24.84</v>
      </c>
      <c r="H134" s="71">
        <f t="shared" si="139"/>
        <v>2.484</v>
      </c>
      <c r="I134" s="71">
        <f t="shared" si="140"/>
        <v>2.484</v>
      </c>
      <c r="J134" s="71">
        <f t="shared" si="141"/>
        <v>2.484</v>
      </c>
      <c r="K134" s="71">
        <f t="shared" si="142"/>
        <v>2.484</v>
      </c>
      <c r="L134" s="71">
        <f t="shared" si="143"/>
        <v>2.484</v>
      </c>
      <c r="M134" s="71">
        <f t="shared" si="144"/>
        <v>2.484</v>
      </c>
      <c r="N134" s="71">
        <f t="shared" si="145"/>
        <v>2.484</v>
      </c>
      <c r="O134" s="130">
        <f t="shared" si="190"/>
        <v>0.20699999999999999</v>
      </c>
      <c r="P134" s="130">
        <f t="shared" si="191"/>
        <v>0.20699999999999999</v>
      </c>
      <c r="Q134" s="130">
        <f t="shared" si="192"/>
        <v>0.20699999999999999</v>
      </c>
      <c r="R134" s="130">
        <f t="shared" si="193"/>
        <v>0.20699999999999999</v>
      </c>
      <c r="S134" s="130">
        <f t="shared" si="194"/>
        <v>0.20699999999999999</v>
      </c>
      <c r="T134" s="130">
        <f t="shared" si="195"/>
        <v>0.20699999999999999</v>
      </c>
      <c r="U134" s="130">
        <f t="shared" si="196"/>
        <v>0.20699999999999999</v>
      </c>
      <c r="V134" s="130">
        <f t="shared" si="197"/>
        <v>0.20699999999999999</v>
      </c>
      <c r="W134" s="130">
        <f t="shared" si="198"/>
        <v>0.20699999999999999</v>
      </c>
      <c r="X134" s="130">
        <f t="shared" si="199"/>
        <v>0.20699999999999999</v>
      </c>
      <c r="Y134" s="130">
        <f t="shared" si="200"/>
        <v>0.20699999999999999</v>
      </c>
      <c r="Z134" s="130">
        <f t="shared" si="201"/>
        <v>0.20699999999999999</v>
      </c>
      <c r="AA134" s="100">
        <f t="shared" si="158"/>
        <v>2.484</v>
      </c>
      <c r="AB134" s="100">
        <f t="shared" si="188"/>
        <v>0.20699999999999999</v>
      </c>
      <c r="AC134" s="100">
        <f t="shared" si="188"/>
        <v>0.20699999999999999</v>
      </c>
      <c r="AD134" s="100">
        <f t="shared" si="188"/>
        <v>0.20699999999999999</v>
      </c>
      <c r="AE134" s="100">
        <f t="shared" si="188"/>
        <v>0.20699999999999999</v>
      </c>
      <c r="AF134" s="100">
        <f t="shared" si="188"/>
        <v>0.20699999999999999</v>
      </c>
      <c r="AG134" s="100">
        <f t="shared" si="188"/>
        <v>0.20699999999999999</v>
      </c>
      <c r="AH134" s="100">
        <f t="shared" si="188"/>
        <v>0.20699999999999999</v>
      </c>
      <c r="AI134" s="100">
        <f t="shared" si="188"/>
        <v>0.20699999999999999</v>
      </c>
      <c r="AJ134" s="100">
        <f t="shared" si="188"/>
        <v>0.20699999999999999</v>
      </c>
      <c r="AK134" s="100">
        <f t="shared" si="188"/>
        <v>0.20699999999999999</v>
      </c>
      <c r="AL134" s="100">
        <f t="shared" si="188"/>
        <v>0.20699999999999999</v>
      </c>
      <c r="AM134" s="100">
        <f t="shared" si="188"/>
        <v>0.20699999999999999</v>
      </c>
      <c r="AN134" s="100">
        <f t="shared" si="135"/>
        <v>2.484</v>
      </c>
      <c r="AO134" s="100">
        <f t="shared" si="189"/>
        <v>0.20699999999999999</v>
      </c>
      <c r="AP134" s="100">
        <f t="shared" si="189"/>
        <v>0.20699999999999999</v>
      </c>
      <c r="AQ134" s="100">
        <f t="shared" si="189"/>
        <v>0.20699999999999999</v>
      </c>
      <c r="AR134" s="100">
        <f t="shared" si="189"/>
        <v>0.20699999999999999</v>
      </c>
      <c r="AS134" s="100">
        <f t="shared" si="189"/>
        <v>0.20699999999999999</v>
      </c>
      <c r="AT134" s="100">
        <f t="shared" si="189"/>
        <v>0.20699999999999999</v>
      </c>
      <c r="AU134" s="100">
        <f t="shared" si="189"/>
        <v>0.20699999999999999</v>
      </c>
      <c r="AV134" s="100">
        <f t="shared" si="189"/>
        <v>0.20699999999999999</v>
      </c>
      <c r="AW134" s="100">
        <f t="shared" si="189"/>
        <v>0.20699999999999999</v>
      </c>
      <c r="AX134" s="100">
        <f t="shared" si="189"/>
        <v>0.20699999999999999</v>
      </c>
      <c r="AY134" s="100">
        <f t="shared" si="189"/>
        <v>0.20699999999999999</v>
      </c>
      <c r="AZ134" s="100">
        <f t="shared" si="189"/>
        <v>0.20699999999999999</v>
      </c>
      <c r="BA134" s="116">
        <f>SUM(AO134:AZ134)</f>
        <v>2.484</v>
      </c>
      <c r="BB134" s="100" t="s">
        <v>176</v>
      </c>
      <c r="BC134" s="100" t="s">
        <v>176</v>
      </c>
      <c r="BD134" s="100" t="s">
        <v>176</v>
      </c>
      <c r="BE134" s="100" t="s">
        <v>176</v>
      </c>
      <c r="BF134" s="100" t="s">
        <v>176</v>
      </c>
      <c r="BG134" s="100" t="s">
        <v>176</v>
      </c>
      <c r="BH134" s="100" t="s">
        <v>176</v>
      </c>
      <c r="BI134" s="100" t="s">
        <v>176</v>
      </c>
      <c r="BJ134" s="100" t="s">
        <v>176</v>
      </c>
      <c r="BK134" s="100" t="s">
        <v>176</v>
      </c>
      <c r="BL134" s="100" t="s">
        <v>176</v>
      </c>
      <c r="BM134" s="100" t="s">
        <v>176</v>
      </c>
      <c r="BN134" s="116">
        <f t="shared" si="202"/>
        <v>0</v>
      </c>
      <c r="BO134" s="100" t="s">
        <v>176</v>
      </c>
      <c r="BP134" s="100" t="s">
        <v>176</v>
      </c>
      <c r="BQ134" s="83">
        <f t="shared" si="137"/>
        <v>8.3333333333333332E-3</v>
      </c>
      <c r="BR134" s="100">
        <f t="shared" si="203"/>
        <v>24.840000000000003</v>
      </c>
      <c r="BS134" s="212"/>
    </row>
    <row r="135" spans="1:71" ht="12.75" customHeight="1" outlineLevel="1" x14ac:dyDescent="0.2">
      <c r="A135" s="9">
        <v>157</v>
      </c>
      <c r="B135" s="10" t="s">
        <v>46</v>
      </c>
      <c r="C135" s="11">
        <v>19290</v>
      </c>
      <c r="D135" s="12">
        <v>37041</v>
      </c>
      <c r="E135" s="129">
        <v>39</v>
      </c>
      <c r="F135" s="102">
        <v>23.4</v>
      </c>
      <c r="G135" s="208">
        <f t="shared" si="138"/>
        <v>21.06</v>
      </c>
      <c r="H135" s="71">
        <f t="shared" si="139"/>
        <v>2.1059999999999999</v>
      </c>
      <c r="I135" s="71">
        <f t="shared" si="140"/>
        <v>2.1059999999999999</v>
      </c>
      <c r="J135" s="71">
        <f t="shared" si="141"/>
        <v>2.1059999999999999</v>
      </c>
      <c r="K135" s="71">
        <f t="shared" si="142"/>
        <v>2.1059999999999999</v>
      </c>
      <c r="L135" s="71">
        <f t="shared" si="143"/>
        <v>2.1059999999999999</v>
      </c>
      <c r="M135" s="71">
        <f t="shared" si="144"/>
        <v>2.1059999999999999</v>
      </c>
      <c r="N135" s="71">
        <f t="shared" si="145"/>
        <v>2.1059999999999999</v>
      </c>
      <c r="O135" s="130">
        <f t="shared" si="190"/>
        <v>0.17549999999999999</v>
      </c>
      <c r="P135" s="130">
        <f t="shared" si="191"/>
        <v>0.17549999999999999</v>
      </c>
      <c r="Q135" s="130">
        <f t="shared" si="192"/>
        <v>0.17549999999999999</v>
      </c>
      <c r="R135" s="130">
        <f t="shared" si="193"/>
        <v>0.17549999999999999</v>
      </c>
      <c r="S135" s="130">
        <f t="shared" si="194"/>
        <v>0.17549999999999999</v>
      </c>
      <c r="T135" s="130">
        <f t="shared" si="195"/>
        <v>0.17549999999999999</v>
      </c>
      <c r="U135" s="130">
        <f t="shared" si="196"/>
        <v>0.17549999999999999</v>
      </c>
      <c r="V135" s="130">
        <f t="shared" si="197"/>
        <v>0.17549999999999999</v>
      </c>
      <c r="W135" s="130">
        <f t="shared" si="198"/>
        <v>0.17549999999999999</v>
      </c>
      <c r="X135" s="130">
        <f t="shared" si="199"/>
        <v>0.17549999999999999</v>
      </c>
      <c r="Y135" s="130">
        <f t="shared" si="200"/>
        <v>0.17549999999999999</v>
      </c>
      <c r="Z135" s="130">
        <f t="shared" si="201"/>
        <v>0.17549999999999999</v>
      </c>
      <c r="AA135" s="100">
        <f t="shared" si="158"/>
        <v>2.1059999999999999</v>
      </c>
      <c r="AB135" s="100">
        <f t="shared" si="188"/>
        <v>0.17549999999999999</v>
      </c>
      <c r="AC135" s="100">
        <f t="shared" si="188"/>
        <v>0.17549999999999999</v>
      </c>
      <c r="AD135" s="100">
        <f t="shared" si="188"/>
        <v>0.17549999999999999</v>
      </c>
      <c r="AE135" s="100">
        <f t="shared" si="188"/>
        <v>0.17549999999999999</v>
      </c>
      <c r="AF135" s="100">
        <f t="shared" si="188"/>
        <v>0.17549999999999999</v>
      </c>
      <c r="AG135" s="100">
        <f t="shared" si="188"/>
        <v>0.17549999999999999</v>
      </c>
      <c r="AH135" s="100">
        <f t="shared" si="188"/>
        <v>0.17549999999999999</v>
      </c>
      <c r="AI135" s="100">
        <f t="shared" si="188"/>
        <v>0.17549999999999999</v>
      </c>
      <c r="AJ135" s="100">
        <f t="shared" si="188"/>
        <v>0.17549999999999999</v>
      </c>
      <c r="AK135" s="100">
        <f t="shared" si="188"/>
        <v>0.17549999999999999</v>
      </c>
      <c r="AL135" s="100">
        <f t="shared" si="188"/>
        <v>0.17549999999999999</v>
      </c>
      <c r="AM135" s="100">
        <f t="shared" si="188"/>
        <v>0.17549999999999999</v>
      </c>
      <c r="AN135" s="100">
        <f t="shared" si="135"/>
        <v>2.1059999999999999</v>
      </c>
      <c r="AO135" s="100">
        <f t="shared" si="189"/>
        <v>0.17549999999999999</v>
      </c>
      <c r="AP135" s="100">
        <f t="shared" si="189"/>
        <v>0.17549999999999999</v>
      </c>
      <c r="AQ135" s="100">
        <f t="shared" si="189"/>
        <v>0.17549999999999999</v>
      </c>
      <c r="AR135" s="100">
        <f t="shared" si="189"/>
        <v>0.17549999999999999</v>
      </c>
      <c r="AS135" s="100">
        <f t="shared" si="189"/>
        <v>0.17549999999999999</v>
      </c>
      <c r="AT135" s="100">
        <f t="shared" si="189"/>
        <v>0.17549999999999999</v>
      </c>
      <c r="AU135" s="100">
        <f t="shared" si="189"/>
        <v>0.17549999999999999</v>
      </c>
      <c r="AV135" s="100">
        <f t="shared" si="189"/>
        <v>0.17549999999999999</v>
      </c>
      <c r="AW135" s="100">
        <f t="shared" si="189"/>
        <v>0.17549999999999999</v>
      </c>
      <c r="AX135" s="100">
        <f t="shared" si="189"/>
        <v>0.17549999999999999</v>
      </c>
      <c r="AY135" s="100">
        <f t="shared" si="189"/>
        <v>0.17549999999999999</v>
      </c>
      <c r="AZ135" s="100">
        <f t="shared" si="189"/>
        <v>0.17549999999999999</v>
      </c>
      <c r="BA135" s="116">
        <f t="shared" ref="BA135:BA144" si="205">SUM(AO135:AZ135)</f>
        <v>2.1059999999999999</v>
      </c>
      <c r="BB135" s="100" t="s">
        <v>176</v>
      </c>
      <c r="BC135" s="100" t="s">
        <v>176</v>
      </c>
      <c r="BD135" s="100" t="s">
        <v>176</v>
      </c>
      <c r="BE135" s="100" t="s">
        <v>176</v>
      </c>
      <c r="BF135" s="100" t="s">
        <v>176</v>
      </c>
      <c r="BG135" s="100" t="s">
        <v>176</v>
      </c>
      <c r="BH135" s="100" t="s">
        <v>176</v>
      </c>
      <c r="BI135" s="100" t="s">
        <v>176</v>
      </c>
      <c r="BJ135" s="100" t="s">
        <v>176</v>
      </c>
      <c r="BK135" s="100" t="s">
        <v>176</v>
      </c>
      <c r="BL135" s="100" t="s">
        <v>176</v>
      </c>
      <c r="BM135" s="100" t="s">
        <v>176</v>
      </c>
      <c r="BN135" s="116">
        <f t="shared" si="202"/>
        <v>0</v>
      </c>
      <c r="BO135" s="100" t="s">
        <v>176</v>
      </c>
      <c r="BP135" s="100" t="s">
        <v>176</v>
      </c>
      <c r="BQ135" s="83">
        <f t="shared" si="137"/>
        <v>8.3333333333333332E-3</v>
      </c>
      <c r="BR135" s="100">
        <f t="shared" si="203"/>
        <v>21.060000000000002</v>
      </c>
      <c r="BS135" s="212"/>
    </row>
    <row r="136" spans="1:71" ht="12.75" customHeight="1" outlineLevel="1" x14ac:dyDescent="0.2">
      <c r="A136" s="9">
        <v>158</v>
      </c>
      <c r="B136" s="10" t="s">
        <v>46</v>
      </c>
      <c r="C136" s="11">
        <v>19292</v>
      </c>
      <c r="D136" s="12">
        <v>37041</v>
      </c>
      <c r="E136" s="129">
        <v>39</v>
      </c>
      <c r="F136" s="102">
        <v>23.4</v>
      </c>
      <c r="G136" s="208">
        <f t="shared" si="138"/>
        <v>21.06</v>
      </c>
      <c r="H136" s="71">
        <f t="shared" si="139"/>
        <v>2.1059999999999999</v>
      </c>
      <c r="I136" s="71">
        <f t="shared" si="140"/>
        <v>2.1059999999999999</v>
      </c>
      <c r="J136" s="71">
        <f t="shared" si="141"/>
        <v>2.1059999999999999</v>
      </c>
      <c r="K136" s="71">
        <f t="shared" si="142"/>
        <v>2.1059999999999999</v>
      </c>
      <c r="L136" s="71">
        <f t="shared" si="143"/>
        <v>2.1059999999999999</v>
      </c>
      <c r="M136" s="71">
        <f t="shared" si="144"/>
        <v>2.1059999999999999</v>
      </c>
      <c r="N136" s="71">
        <f t="shared" si="145"/>
        <v>2.1059999999999999</v>
      </c>
      <c r="O136" s="130">
        <f t="shared" si="190"/>
        <v>0.17549999999999999</v>
      </c>
      <c r="P136" s="130">
        <f t="shared" si="191"/>
        <v>0.17549999999999999</v>
      </c>
      <c r="Q136" s="130">
        <f t="shared" si="192"/>
        <v>0.17549999999999999</v>
      </c>
      <c r="R136" s="130">
        <f t="shared" si="193"/>
        <v>0.17549999999999999</v>
      </c>
      <c r="S136" s="130">
        <f t="shared" si="194"/>
        <v>0.17549999999999999</v>
      </c>
      <c r="T136" s="130">
        <f t="shared" si="195"/>
        <v>0.17549999999999999</v>
      </c>
      <c r="U136" s="130">
        <f t="shared" si="196"/>
        <v>0.17549999999999999</v>
      </c>
      <c r="V136" s="130">
        <f t="shared" si="197"/>
        <v>0.17549999999999999</v>
      </c>
      <c r="W136" s="130">
        <f t="shared" si="198"/>
        <v>0.17549999999999999</v>
      </c>
      <c r="X136" s="130">
        <f t="shared" si="199"/>
        <v>0.17549999999999999</v>
      </c>
      <c r="Y136" s="130">
        <f t="shared" si="200"/>
        <v>0.17549999999999999</v>
      </c>
      <c r="Z136" s="130">
        <f t="shared" si="201"/>
        <v>0.17549999999999999</v>
      </c>
      <c r="AA136" s="100">
        <f t="shared" si="158"/>
        <v>2.1059999999999999</v>
      </c>
      <c r="AB136" s="100">
        <f t="shared" ref="AB136:AM145" si="206">$G136*$BQ136</f>
        <v>0.17549999999999999</v>
      </c>
      <c r="AC136" s="100">
        <f t="shared" si="206"/>
        <v>0.17549999999999999</v>
      </c>
      <c r="AD136" s="100">
        <f t="shared" si="206"/>
        <v>0.17549999999999999</v>
      </c>
      <c r="AE136" s="100">
        <f t="shared" si="206"/>
        <v>0.17549999999999999</v>
      </c>
      <c r="AF136" s="100">
        <f t="shared" si="206"/>
        <v>0.17549999999999999</v>
      </c>
      <c r="AG136" s="100">
        <f t="shared" si="206"/>
        <v>0.17549999999999999</v>
      </c>
      <c r="AH136" s="100">
        <f t="shared" si="206"/>
        <v>0.17549999999999999</v>
      </c>
      <c r="AI136" s="100">
        <f t="shared" si="206"/>
        <v>0.17549999999999999</v>
      </c>
      <c r="AJ136" s="100">
        <f t="shared" si="206"/>
        <v>0.17549999999999999</v>
      </c>
      <c r="AK136" s="100">
        <f t="shared" si="206"/>
        <v>0.17549999999999999</v>
      </c>
      <c r="AL136" s="100">
        <f t="shared" si="206"/>
        <v>0.17549999999999999</v>
      </c>
      <c r="AM136" s="100">
        <f t="shared" si="206"/>
        <v>0.17549999999999999</v>
      </c>
      <c r="AN136" s="100">
        <f t="shared" si="135"/>
        <v>2.1059999999999999</v>
      </c>
      <c r="AO136" s="100">
        <f t="shared" ref="AO136:AZ145" si="207">$G136*$BQ136</f>
        <v>0.17549999999999999</v>
      </c>
      <c r="AP136" s="100">
        <f t="shared" si="207"/>
        <v>0.17549999999999999</v>
      </c>
      <c r="AQ136" s="100">
        <f t="shared" si="207"/>
        <v>0.17549999999999999</v>
      </c>
      <c r="AR136" s="100">
        <f t="shared" si="207"/>
        <v>0.17549999999999999</v>
      </c>
      <c r="AS136" s="100">
        <f t="shared" si="207"/>
        <v>0.17549999999999999</v>
      </c>
      <c r="AT136" s="100">
        <f t="shared" si="207"/>
        <v>0.17549999999999999</v>
      </c>
      <c r="AU136" s="100">
        <f t="shared" si="207"/>
        <v>0.17549999999999999</v>
      </c>
      <c r="AV136" s="100">
        <f t="shared" si="207"/>
        <v>0.17549999999999999</v>
      </c>
      <c r="AW136" s="100">
        <f t="shared" si="207"/>
        <v>0.17549999999999999</v>
      </c>
      <c r="AX136" s="100">
        <f t="shared" si="207"/>
        <v>0.17549999999999999</v>
      </c>
      <c r="AY136" s="100">
        <f t="shared" si="207"/>
        <v>0.17549999999999999</v>
      </c>
      <c r="AZ136" s="100">
        <f t="shared" si="207"/>
        <v>0.17549999999999999</v>
      </c>
      <c r="BA136" s="116">
        <f t="shared" si="205"/>
        <v>2.1059999999999999</v>
      </c>
      <c r="BB136" s="100" t="s">
        <v>176</v>
      </c>
      <c r="BC136" s="100" t="s">
        <v>176</v>
      </c>
      <c r="BD136" s="100" t="s">
        <v>176</v>
      </c>
      <c r="BE136" s="100" t="s">
        <v>176</v>
      </c>
      <c r="BF136" s="100" t="s">
        <v>176</v>
      </c>
      <c r="BG136" s="100" t="s">
        <v>176</v>
      </c>
      <c r="BH136" s="100" t="s">
        <v>176</v>
      </c>
      <c r="BI136" s="100" t="s">
        <v>176</v>
      </c>
      <c r="BJ136" s="100" t="s">
        <v>176</v>
      </c>
      <c r="BK136" s="100" t="s">
        <v>176</v>
      </c>
      <c r="BL136" s="100" t="s">
        <v>176</v>
      </c>
      <c r="BM136" s="100" t="s">
        <v>176</v>
      </c>
      <c r="BN136" s="116">
        <f t="shared" si="202"/>
        <v>0</v>
      </c>
      <c r="BO136" s="100" t="s">
        <v>176</v>
      </c>
      <c r="BP136" s="100" t="s">
        <v>176</v>
      </c>
      <c r="BQ136" s="83">
        <f t="shared" si="137"/>
        <v>8.3333333333333332E-3</v>
      </c>
      <c r="BR136" s="100">
        <f t="shared" si="203"/>
        <v>21.060000000000002</v>
      </c>
      <c r="BS136" s="212"/>
    </row>
    <row r="137" spans="1:71" ht="12.75" customHeight="1" outlineLevel="1" x14ac:dyDescent="0.2">
      <c r="A137" s="9">
        <v>159</v>
      </c>
      <c r="B137" s="10" t="s">
        <v>16</v>
      </c>
      <c r="C137" s="11">
        <v>19292</v>
      </c>
      <c r="D137" s="12">
        <v>37041</v>
      </c>
      <c r="E137" s="129">
        <v>32</v>
      </c>
      <c r="F137" s="102">
        <v>19.2</v>
      </c>
      <c r="G137" s="208">
        <f t="shared" si="138"/>
        <v>17.28</v>
      </c>
      <c r="H137" s="71">
        <f t="shared" si="139"/>
        <v>1.7280000000000002</v>
      </c>
      <c r="I137" s="71">
        <f t="shared" si="140"/>
        <v>1.7280000000000002</v>
      </c>
      <c r="J137" s="71">
        <f t="shared" si="141"/>
        <v>1.7280000000000002</v>
      </c>
      <c r="K137" s="71">
        <f t="shared" si="142"/>
        <v>1.7280000000000002</v>
      </c>
      <c r="L137" s="71">
        <f t="shared" si="143"/>
        <v>1.7280000000000002</v>
      </c>
      <c r="M137" s="71">
        <f t="shared" si="144"/>
        <v>1.7280000000000002</v>
      </c>
      <c r="N137" s="71">
        <f t="shared" si="145"/>
        <v>1.7280000000000002</v>
      </c>
      <c r="O137" s="130">
        <f t="shared" si="190"/>
        <v>0.14400000000000002</v>
      </c>
      <c r="P137" s="130">
        <f t="shared" si="191"/>
        <v>0.14400000000000002</v>
      </c>
      <c r="Q137" s="130">
        <f t="shared" si="192"/>
        <v>0.14400000000000002</v>
      </c>
      <c r="R137" s="130">
        <f t="shared" si="193"/>
        <v>0.14400000000000002</v>
      </c>
      <c r="S137" s="130">
        <f t="shared" si="194"/>
        <v>0.14400000000000002</v>
      </c>
      <c r="T137" s="130">
        <f t="shared" si="195"/>
        <v>0.14400000000000002</v>
      </c>
      <c r="U137" s="130">
        <f t="shared" si="196"/>
        <v>0.14400000000000002</v>
      </c>
      <c r="V137" s="130">
        <f t="shared" si="197"/>
        <v>0.14400000000000002</v>
      </c>
      <c r="W137" s="130">
        <f t="shared" si="198"/>
        <v>0.14400000000000002</v>
      </c>
      <c r="X137" s="130">
        <f t="shared" si="199"/>
        <v>0.14400000000000002</v>
      </c>
      <c r="Y137" s="130">
        <f t="shared" si="200"/>
        <v>0.14400000000000002</v>
      </c>
      <c r="Z137" s="130">
        <f t="shared" si="201"/>
        <v>0.14400000000000002</v>
      </c>
      <c r="AA137" s="100">
        <f t="shared" si="158"/>
        <v>1.7280000000000006</v>
      </c>
      <c r="AB137" s="100">
        <f t="shared" si="206"/>
        <v>0.14400000000000002</v>
      </c>
      <c r="AC137" s="100">
        <f t="shared" si="206"/>
        <v>0.14400000000000002</v>
      </c>
      <c r="AD137" s="100">
        <f t="shared" si="206"/>
        <v>0.14400000000000002</v>
      </c>
      <c r="AE137" s="100">
        <f t="shared" si="206"/>
        <v>0.14400000000000002</v>
      </c>
      <c r="AF137" s="100">
        <f t="shared" si="206"/>
        <v>0.14400000000000002</v>
      </c>
      <c r="AG137" s="100">
        <f t="shared" si="206"/>
        <v>0.14400000000000002</v>
      </c>
      <c r="AH137" s="100">
        <f t="shared" si="206"/>
        <v>0.14400000000000002</v>
      </c>
      <c r="AI137" s="100">
        <f t="shared" si="206"/>
        <v>0.14400000000000002</v>
      </c>
      <c r="AJ137" s="100">
        <f t="shared" si="206"/>
        <v>0.14400000000000002</v>
      </c>
      <c r="AK137" s="100">
        <f t="shared" si="206"/>
        <v>0.14400000000000002</v>
      </c>
      <c r="AL137" s="100">
        <f t="shared" si="206"/>
        <v>0.14400000000000002</v>
      </c>
      <c r="AM137" s="100">
        <f t="shared" si="206"/>
        <v>0.14400000000000002</v>
      </c>
      <c r="AN137" s="100">
        <f t="shared" si="135"/>
        <v>1.7280000000000006</v>
      </c>
      <c r="AO137" s="100">
        <f t="shared" si="207"/>
        <v>0.14400000000000002</v>
      </c>
      <c r="AP137" s="100">
        <f t="shared" si="207"/>
        <v>0.14400000000000002</v>
      </c>
      <c r="AQ137" s="100">
        <f t="shared" si="207"/>
        <v>0.14400000000000002</v>
      </c>
      <c r="AR137" s="100">
        <f t="shared" si="207"/>
        <v>0.14400000000000002</v>
      </c>
      <c r="AS137" s="100">
        <f t="shared" si="207"/>
        <v>0.14400000000000002</v>
      </c>
      <c r="AT137" s="100">
        <f t="shared" si="207"/>
        <v>0.14400000000000002</v>
      </c>
      <c r="AU137" s="100">
        <f t="shared" si="207"/>
        <v>0.14400000000000002</v>
      </c>
      <c r="AV137" s="100">
        <f t="shared" si="207"/>
        <v>0.14400000000000002</v>
      </c>
      <c r="AW137" s="100">
        <f t="shared" si="207"/>
        <v>0.14400000000000002</v>
      </c>
      <c r="AX137" s="100">
        <f t="shared" si="207"/>
        <v>0.14400000000000002</v>
      </c>
      <c r="AY137" s="100">
        <f t="shared" si="207"/>
        <v>0.14400000000000002</v>
      </c>
      <c r="AZ137" s="100">
        <f t="shared" si="207"/>
        <v>0.14400000000000002</v>
      </c>
      <c r="BA137" s="116">
        <f t="shared" si="205"/>
        <v>1.7280000000000006</v>
      </c>
      <c r="BB137" s="100" t="s">
        <v>176</v>
      </c>
      <c r="BC137" s="100" t="s">
        <v>176</v>
      </c>
      <c r="BD137" s="100" t="s">
        <v>176</v>
      </c>
      <c r="BE137" s="100" t="s">
        <v>176</v>
      </c>
      <c r="BF137" s="100" t="s">
        <v>176</v>
      </c>
      <c r="BG137" s="100" t="s">
        <v>176</v>
      </c>
      <c r="BH137" s="100" t="s">
        <v>176</v>
      </c>
      <c r="BI137" s="100" t="s">
        <v>176</v>
      </c>
      <c r="BJ137" s="100" t="s">
        <v>176</v>
      </c>
      <c r="BK137" s="100" t="s">
        <v>176</v>
      </c>
      <c r="BL137" s="100" t="s">
        <v>176</v>
      </c>
      <c r="BM137" s="100" t="s">
        <v>176</v>
      </c>
      <c r="BN137" s="116">
        <f t="shared" si="202"/>
        <v>0</v>
      </c>
      <c r="BO137" s="100" t="s">
        <v>176</v>
      </c>
      <c r="BP137" s="100" t="s">
        <v>176</v>
      </c>
      <c r="BQ137" s="83">
        <f t="shared" si="137"/>
        <v>8.3333333333333332E-3</v>
      </c>
      <c r="BR137" s="100">
        <f t="shared" si="203"/>
        <v>17.280000000000005</v>
      </c>
      <c r="BS137" s="212"/>
    </row>
    <row r="138" spans="1:71" ht="12.75" customHeight="1" outlineLevel="1" x14ac:dyDescent="0.2">
      <c r="A138" s="9">
        <v>160</v>
      </c>
      <c r="B138" s="10" t="s">
        <v>16</v>
      </c>
      <c r="C138" s="11">
        <v>1922</v>
      </c>
      <c r="D138" s="12">
        <v>37041</v>
      </c>
      <c r="E138" s="129">
        <v>32</v>
      </c>
      <c r="F138" s="102">
        <v>19.2</v>
      </c>
      <c r="G138" s="208">
        <f t="shared" si="138"/>
        <v>17.28</v>
      </c>
      <c r="H138" s="71">
        <f t="shared" si="139"/>
        <v>1.7280000000000002</v>
      </c>
      <c r="I138" s="71">
        <f t="shared" si="140"/>
        <v>1.7280000000000002</v>
      </c>
      <c r="J138" s="71">
        <f t="shared" si="141"/>
        <v>1.7280000000000002</v>
      </c>
      <c r="K138" s="71">
        <f t="shared" si="142"/>
        <v>1.7280000000000002</v>
      </c>
      <c r="L138" s="71">
        <f t="shared" si="143"/>
        <v>1.7280000000000002</v>
      </c>
      <c r="M138" s="71">
        <f t="shared" si="144"/>
        <v>1.7280000000000002</v>
      </c>
      <c r="N138" s="71">
        <f t="shared" si="145"/>
        <v>1.7280000000000002</v>
      </c>
      <c r="O138" s="130">
        <f t="shared" si="190"/>
        <v>0.14400000000000002</v>
      </c>
      <c r="P138" s="130">
        <f t="shared" si="191"/>
        <v>0.14400000000000002</v>
      </c>
      <c r="Q138" s="130">
        <f t="shared" si="192"/>
        <v>0.14400000000000002</v>
      </c>
      <c r="R138" s="130">
        <f t="shared" si="193"/>
        <v>0.14400000000000002</v>
      </c>
      <c r="S138" s="130">
        <f t="shared" si="194"/>
        <v>0.14400000000000002</v>
      </c>
      <c r="T138" s="130">
        <f t="shared" si="195"/>
        <v>0.14400000000000002</v>
      </c>
      <c r="U138" s="130">
        <f t="shared" si="196"/>
        <v>0.14400000000000002</v>
      </c>
      <c r="V138" s="130">
        <f t="shared" si="197"/>
        <v>0.14400000000000002</v>
      </c>
      <c r="W138" s="130">
        <f t="shared" si="198"/>
        <v>0.14400000000000002</v>
      </c>
      <c r="X138" s="130">
        <f t="shared" si="199"/>
        <v>0.14400000000000002</v>
      </c>
      <c r="Y138" s="130">
        <f t="shared" si="200"/>
        <v>0.14400000000000002</v>
      </c>
      <c r="Z138" s="130">
        <f t="shared" si="201"/>
        <v>0.14400000000000002</v>
      </c>
      <c r="AA138" s="100">
        <f t="shared" si="158"/>
        <v>1.7280000000000006</v>
      </c>
      <c r="AB138" s="100">
        <f t="shared" si="206"/>
        <v>0.14400000000000002</v>
      </c>
      <c r="AC138" s="100">
        <f t="shared" si="206"/>
        <v>0.14400000000000002</v>
      </c>
      <c r="AD138" s="100">
        <f t="shared" si="206"/>
        <v>0.14400000000000002</v>
      </c>
      <c r="AE138" s="100">
        <f t="shared" si="206"/>
        <v>0.14400000000000002</v>
      </c>
      <c r="AF138" s="100">
        <f t="shared" si="206"/>
        <v>0.14400000000000002</v>
      </c>
      <c r="AG138" s="100">
        <f t="shared" si="206"/>
        <v>0.14400000000000002</v>
      </c>
      <c r="AH138" s="100">
        <f t="shared" si="206"/>
        <v>0.14400000000000002</v>
      </c>
      <c r="AI138" s="100">
        <f t="shared" si="206"/>
        <v>0.14400000000000002</v>
      </c>
      <c r="AJ138" s="100">
        <f t="shared" si="206"/>
        <v>0.14400000000000002</v>
      </c>
      <c r="AK138" s="100">
        <f t="shared" si="206"/>
        <v>0.14400000000000002</v>
      </c>
      <c r="AL138" s="100">
        <f t="shared" si="206"/>
        <v>0.14400000000000002</v>
      </c>
      <c r="AM138" s="100">
        <f t="shared" si="206"/>
        <v>0.14400000000000002</v>
      </c>
      <c r="AN138" s="100">
        <f t="shared" si="135"/>
        <v>1.7280000000000006</v>
      </c>
      <c r="AO138" s="100">
        <f t="shared" si="207"/>
        <v>0.14400000000000002</v>
      </c>
      <c r="AP138" s="100">
        <f t="shared" si="207"/>
        <v>0.14400000000000002</v>
      </c>
      <c r="AQ138" s="100">
        <f t="shared" si="207"/>
        <v>0.14400000000000002</v>
      </c>
      <c r="AR138" s="100">
        <f t="shared" si="207"/>
        <v>0.14400000000000002</v>
      </c>
      <c r="AS138" s="100">
        <f t="shared" si="207"/>
        <v>0.14400000000000002</v>
      </c>
      <c r="AT138" s="100">
        <f t="shared" si="207"/>
        <v>0.14400000000000002</v>
      </c>
      <c r="AU138" s="100">
        <f t="shared" si="207"/>
        <v>0.14400000000000002</v>
      </c>
      <c r="AV138" s="100">
        <f t="shared" si="207"/>
        <v>0.14400000000000002</v>
      </c>
      <c r="AW138" s="100">
        <f t="shared" si="207"/>
        <v>0.14400000000000002</v>
      </c>
      <c r="AX138" s="100">
        <f t="shared" si="207"/>
        <v>0.14400000000000002</v>
      </c>
      <c r="AY138" s="100">
        <f t="shared" si="207"/>
        <v>0.14400000000000002</v>
      </c>
      <c r="AZ138" s="100">
        <f t="shared" si="207"/>
        <v>0.14400000000000002</v>
      </c>
      <c r="BA138" s="116">
        <f t="shared" si="205"/>
        <v>1.7280000000000006</v>
      </c>
      <c r="BB138" s="100" t="s">
        <v>176</v>
      </c>
      <c r="BC138" s="100" t="s">
        <v>176</v>
      </c>
      <c r="BD138" s="100" t="s">
        <v>176</v>
      </c>
      <c r="BE138" s="100" t="s">
        <v>176</v>
      </c>
      <c r="BF138" s="100" t="s">
        <v>176</v>
      </c>
      <c r="BG138" s="100" t="s">
        <v>176</v>
      </c>
      <c r="BH138" s="100" t="s">
        <v>176</v>
      </c>
      <c r="BI138" s="100" t="s">
        <v>176</v>
      </c>
      <c r="BJ138" s="100" t="s">
        <v>176</v>
      </c>
      <c r="BK138" s="100" t="s">
        <v>176</v>
      </c>
      <c r="BL138" s="100" t="s">
        <v>176</v>
      </c>
      <c r="BM138" s="100" t="s">
        <v>176</v>
      </c>
      <c r="BN138" s="116">
        <f t="shared" si="202"/>
        <v>0</v>
      </c>
      <c r="BO138" s="100" t="s">
        <v>176</v>
      </c>
      <c r="BP138" s="100" t="s">
        <v>176</v>
      </c>
      <c r="BQ138" s="83">
        <f t="shared" si="137"/>
        <v>8.3333333333333332E-3</v>
      </c>
      <c r="BR138" s="100">
        <f t="shared" si="203"/>
        <v>17.280000000000005</v>
      </c>
      <c r="BS138" s="212"/>
    </row>
    <row r="139" spans="1:71" ht="12.75" customHeight="1" outlineLevel="1" x14ac:dyDescent="0.2">
      <c r="A139" s="9">
        <v>164</v>
      </c>
      <c r="B139" s="10" t="s">
        <v>53</v>
      </c>
      <c r="C139" s="11">
        <v>60</v>
      </c>
      <c r="D139" s="12">
        <v>37274</v>
      </c>
      <c r="E139" s="129">
        <v>600</v>
      </c>
      <c r="F139" s="102">
        <v>360</v>
      </c>
      <c r="G139" s="208">
        <f t="shared" si="138"/>
        <v>324</v>
      </c>
      <c r="H139" s="71">
        <f t="shared" si="139"/>
        <v>32.4</v>
      </c>
      <c r="I139" s="71">
        <f t="shared" si="140"/>
        <v>32.4</v>
      </c>
      <c r="J139" s="71">
        <f t="shared" si="141"/>
        <v>32.4</v>
      </c>
      <c r="K139" s="71">
        <f t="shared" si="142"/>
        <v>32.4</v>
      </c>
      <c r="L139" s="71">
        <f t="shared" si="143"/>
        <v>32.4</v>
      </c>
      <c r="M139" s="71">
        <f t="shared" si="144"/>
        <v>32.4</v>
      </c>
      <c r="N139" s="71">
        <f t="shared" si="145"/>
        <v>32.4</v>
      </c>
      <c r="O139" s="130">
        <f t="shared" si="190"/>
        <v>2.7</v>
      </c>
      <c r="P139" s="130">
        <f t="shared" si="191"/>
        <v>2.7</v>
      </c>
      <c r="Q139" s="130">
        <f t="shared" si="192"/>
        <v>2.7</v>
      </c>
      <c r="R139" s="130">
        <f t="shared" si="193"/>
        <v>2.7</v>
      </c>
      <c r="S139" s="130">
        <f t="shared" si="194"/>
        <v>2.7</v>
      </c>
      <c r="T139" s="130">
        <f t="shared" si="195"/>
        <v>2.7</v>
      </c>
      <c r="U139" s="130">
        <f t="shared" si="196"/>
        <v>2.7</v>
      </c>
      <c r="V139" s="130">
        <f t="shared" si="197"/>
        <v>2.7</v>
      </c>
      <c r="W139" s="130">
        <f t="shared" si="198"/>
        <v>2.7</v>
      </c>
      <c r="X139" s="130">
        <f t="shared" si="199"/>
        <v>2.7</v>
      </c>
      <c r="Y139" s="130">
        <f t="shared" si="200"/>
        <v>2.7</v>
      </c>
      <c r="Z139" s="130">
        <f t="shared" si="201"/>
        <v>2.7</v>
      </c>
      <c r="AA139" s="100">
        <f t="shared" si="158"/>
        <v>32.4</v>
      </c>
      <c r="AB139" s="100">
        <f t="shared" si="206"/>
        <v>2.7</v>
      </c>
      <c r="AC139" s="100">
        <f t="shared" si="206"/>
        <v>2.7</v>
      </c>
      <c r="AD139" s="100">
        <f t="shared" si="206"/>
        <v>2.7</v>
      </c>
      <c r="AE139" s="100">
        <f t="shared" si="206"/>
        <v>2.7</v>
      </c>
      <c r="AF139" s="100">
        <f t="shared" si="206"/>
        <v>2.7</v>
      </c>
      <c r="AG139" s="100">
        <f t="shared" si="206"/>
        <v>2.7</v>
      </c>
      <c r="AH139" s="100">
        <f t="shared" si="206"/>
        <v>2.7</v>
      </c>
      <c r="AI139" s="100">
        <f t="shared" si="206"/>
        <v>2.7</v>
      </c>
      <c r="AJ139" s="100">
        <f t="shared" si="206"/>
        <v>2.7</v>
      </c>
      <c r="AK139" s="100">
        <f t="shared" si="206"/>
        <v>2.7</v>
      </c>
      <c r="AL139" s="100">
        <f t="shared" si="206"/>
        <v>2.7</v>
      </c>
      <c r="AM139" s="100">
        <f t="shared" si="206"/>
        <v>2.7</v>
      </c>
      <c r="AN139" s="100">
        <f t="shared" si="135"/>
        <v>32.4</v>
      </c>
      <c r="AO139" s="100">
        <f t="shared" si="207"/>
        <v>2.7</v>
      </c>
      <c r="AP139" s="100">
        <f t="shared" si="207"/>
        <v>2.7</v>
      </c>
      <c r="AQ139" s="100">
        <f t="shared" si="207"/>
        <v>2.7</v>
      </c>
      <c r="AR139" s="100">
        <f t="shared" si="207"/>
        <v>2.7</v>
      </c>
      <c r="AS139" s="100">
        <f t="shared" si="207"/>
        <v>2.7</v>
      </c>
      <c r="AT139" s="100">
        <f t="shared" si="207"/>
        <v>2.7</v>
      </c>
      <c r="AU139" s="100">
        <f t="shared" si="207"/>
        <v>2.7</v>
      </c>
      <c r="AV139" s="100">
        <f t="shared" si="207"/>
        <v>2.7</v>
      </c>
      <c r="AW139" s="100">
        <f t="shared" si="207"/>
        <v>2.7</v>
      </c>
      <c r="AX139" s="100">
        <f t="shared" si="207"/>
        <v>2.7</v>
      </c>
      <c r="AY139" s="100">
        <f t="shared" si="207"/>
        <v>2.7</v>
      </c>
      <c r="AZ139" s="100">
        <f t="shared" si="207"/>
        <v>2.7</v>
      </c>
      <c r="BA139" s="116">
        <f t="shared" si="205"/>
        <v>32.4</v>
      </c>
      <c r="BB139" s="100" t="s">
        <v>176</v>
      </c>
      <c r="BC139" s="100" t="s">
        <v>176</v>
      </c>
      <c r="BD139" s="100" t="s">
        <v>176</v>
      </c>
      <c r="BE139" s="100" t="s">
        <v>176</v>
      </c>
      <c r="BF139" s="100" t="s">
        <v>176</v>
      </c>
      <c r="BG139" s="100" t="s">
        <v>176</v>
      </c>
      <c r="BH139" s="100" t="s">
        <v>176</v>
      </c>
      <c r="BI139" s="100" t="s">
        <v>176</v>
      </c>
      <c r="BJ139" s="100" t="s">
        <v>176</v>
      </c>
      <c r="BK139" s="100" t="s">
        <v>176</v>
      </c>
      <c r="BL139" s="100" t="s">
        <v>176</v>
      </c>
      <c r="BM139" s="100" t="s">
        <v>176</v>
      </c>
      <c r="BN139" s="116">
        <f t="shared" si="202"/>
        <v>0</v>
      </c>
      <c r="BO139" s="100" t="s">
        <v>176</v>
      </c>
      <c r="BP139" s="100" t="s">
        <v>176</v>
      </c>
      <c r="BQ139" s="83">
        <f t="shared" si="137"/>
        <v>8.3333333333333332E-3</v>
      </c>
      <c r="BR139" s="100">
        <f t="shared" si="203"/>
        <v>323.99999999999994</v>
      </c>
      <c r="BS139" s="212"/>
    </row>
    <row r="140" spans="1:71" ht="12.75" customHeight="1" outlineLevel="1" x14ac:dyDescent="0.2">
      <c r="A140" s="9">
        <v>165</v>
      </c>
      <c r="B140" s="10" t="s">
        <v>53</v>
      </c>
      <c r="C140" s="11">
        <v>60</v>
      </c>
      <c r="D140" s="12">
        <v>37274</v>
      </c>
      <c r="E140" s="129">
        <v>600</v>
      </c>
      <c r="F140" s="102">
        <v>360</v>
      </c>
      <c r="G140" s="208">
        <f t="shared" si="138"/>
        <v>324</v>
      </c>
      <c r="H140" s="71">
        <f t="shared" si="139"/>
        <v>32.4</v>
      </c>
      <c r="I140" s="71">
        <f t="shared" si="140"/>
        <v>32.4</v>
      </c>
      <c r="J140" s="71">
        <f t="shared" si="141"/>
        <v>32.4</v>
      </c>
      <c r="K140" s="71">
        <f t="shared" si="142"/>
        <v>32.4</v>
      </c>
      <c r="L140" s="71">
        <f t="shared" si="143"/>
        <v>32.4</v>
      </c>
      <c r="M140" s="71">
        <f t="shared" si="144"/>
        <v>32.4</v>
      </c>
      <c r="N140" s="71">
        <f t="shared" si="145"/>
        <v>32.4</v>
      </c>
      <c r="O140" s="130">
        <f t="shared" si="190"/>
        <v>2.7</v>
      </c>
      <c r="P140" s="130">
        <f t="shared" si="191"/>
        <v>2.7</v>
      </c>
      <c r="Q140" s="130">
        <f t="shared" si="192"/>
        <v>2.7</v>
      </c>
      <c r="R140" s="130">
        <f t="shared" si="193"/>
        <v>2.7</v>
      </c>
      <c r="S140" s="130">
        <f t="shared" si="194"/>
        <v>2.7</v>
      </c>
      <c r="T140" s="130">
        <f t="shared" si="195"/>
        <v>2.7</v>
      </c>
      <c r="U140" s="130">
        <f t="shared" si="196"/>
        <v>2.7</v>
      </c>
      <c r="V140" s="130">
        <f t="shared" si="197"/>
        <v>2.7</v>
      </c>
      <c r="W140" s="130">
        <f t="shared" si="198"/>
        <v>2.7</v>
      </c>
      <c r="X140" s="130">
        <f t="shared" si="199"/>
        <v>2.7</v>
      </c>
      <c r="Y140" s="130">
        <f t="shared" si="200"/>
        <v>2.7</v>
      </c>
      <c r="Z140" s="130">
        <f t="shared" si="201"/>
        <v>2.7</v>
      </c>
      <c r="AA140" s="100">
        <f t="shared" si="158"/>
        <v>32.4</v>
      </c>
      <c r="AB140" s="100">
        <f t="shared" si="206"/>
        <v>2.7</v>
      </c>
      <c r="AC140" s="100">
        <f t="shared" si="206"/>
        <v>2.7</v>
      </c>
      <c r="AD140" s="100">
        <f t="shared" si="206"/>
        <v>2.7</v>
      </c>
      <c r="AE140" s="100">
        <f t="shared" si="206"/>
        <v>2.7</v>
      </c>
      <c r="AF140" s="100">
        <f t="shared" si="206"/>
        <v>2.7</v>
      </c>
      <c r="AG140" s="100">
        <f t="shared" si="206"/>
        <v>2.7</v>
      </c>
      <c r="AH140" s="100">
        <f t="shared" si="206"/>
        <v>2.7</v>
      </c>
      <c r="AI140" s="100">
        <f t="shared" si="206"/>
        <v>2.7</v>
      </c>
      <c r="AJ140" s="100">
        <f t="shared" si="206"/>
        <v>2.7</v>
      </c>
      <c r="AK140" s="100">
        <f t="shared" si="206"/>
        <v>2.7</v>
      </c>
      <c r="AL140" s="100">
        <f t="shared" si="206"/>
        <v>2.7</v>
      </c>
      <c r="AM140" s="100">
        <f t="shared" si="206"/>
        <v>2.7</v>
      </c>
      <c r="AN140" s="100">
        <f t="shared" si="135"/>
        <v>32.4</v>
      </c>
      <c r="AO140" s="100">
        <f t="shared" si="207"/>
        <v>2.7</v>
      </c>
      <c r="AP140" s="100">
        <f t="shared" si="207"/>
        <v>2.7</v>
      </c>
      <c r="AQ140" s="100">
        <f t="shared" si="207"/>
        <v>2.7</v>
      </c>
      <c r="AR140" s="100">
        <f t="shared" si="207"/>
        <v>2.7</v>
      </c>
      <c r="AS140" s="100">
        <f t="shared" si="207"/>
        <v>2.7</v>
      </c>
      <c r="AT140" s="100">
        <f t="shared" si="207"/>
        <v>2.7</v>
      </c>
      <c r="AU140" s="100">
        <f t="shared" si="207"/>
        <v>2.7</v>
      </c>
      <c r="AV140" s="100">
        <f t="shared" si="207"/>
        <v>2.7</v>
      </c>
      <c r="AW140" s="100">
        <f t="shared" si="207"/>
        <v>2.7</v>
      </c>
      <c r="AX140" s="100">
        <f t="shared" si="207"/>
        <v>2.7</v>
      </c>
      <c r="AY140" s="100">
        <f t="shared" si="207"/>
        <v>2.7</v>
      </c>
      <c r="AZ140" s="100">
        <f t="shared" si="207"/>
        <v>2.7</v>
      </c>
      <c r="BA140" s="116">
        <f t="shared" si="205"/>
        <v>32.4</v>
      </c>
      <c r="BB140" s="100" t="s">
        <v>176</v>
      </c>
      <c r="BC140" s="100" t="s">
        <v>176</v>
      </c>
      <c r="BD140" s="100" t="s">
        <v>176</v>
      </c>
      <c r="BE140" s="100" t="s">
        <v>176</v>
      </c>
      <c r="BF140" s="100" t="s">
        <v>176</v>
      </c>
      <c r="BG140" s="100" t="s">
        <v>176</v>
      </c>
      <c r="BH140" s="100" t="s">
        <v>176</v>
      </c>
      <c r="BI140" s="100" t="s">
        <v>176</v>
      </c>
      <c r="BJ140" s="100" t="s">
        <v>176</v>
      </c>
      <c r="BK140" s="100" t="s">
        <v>176</v>
      </c>
      <c r="BL140" s="100" t="s">
        <v>176</v>
      </c>
      <c r="BM140" s="100" t="s">
        <v>176</v>
      </c>
      <c r="BN140" s="116">
        <f t="shared" si="202"/>
        <v>0</v>
      </c>
      <c r="BO140" s="100" t="s">
        <v>176</v>
      </c>
      <c r="BP140" s="100" t="s">
        <v>176</v>
      </c>
      <c r="BQ140" s="83">
        <f t="shared" si="137"/>
        <v>8.3333333333333332E-3</v>
      </c>
      <c r="BR140" s="100">
        <f t="shared" si="203"/>
        <v>323.99999999999994</v>
      </c>
      <c r="BS140" s="212"/>
    </row>
    <row r="141" spans="1:71" ht="12.75" customHeight="1" outlineLevel="1" x14ac:dyDescent="0.2">
      <c r="A141" s="9">
        <v>175</v>
      </c>
      <c r="B141" s="10" t="s">
        <v>59</v>
      </c>
      <c r="C141" s="11">
        <v>337</v>
      </c>
      <c r="D141" s="12">
        <v>38169</v>
      </c>
      <c r="E141" s="129">
        <v>680</v>
      </c>
      <c r="F141" s="102">
        <v>408</v>
      </c>
      <c r="G141" s="208">
        <f t="shared" si="138"/>
        <v>367.2</v>
      </c>
      <c r="H141" s="71">
        <f t="shared" si="139"/>
        <v>36.72</v>
      </c>
      <c r="I141" s="71">
        <f t="shared" si="140"/>
        <v>36.72</v>
      </c>
      <c r="J141" s="71">
        <f t="shared" si="141"/>
        <v>36.72</v>
      </c>
      <c r="K141" s="71">
        <f t="shared" si="142"/>
        <v>36.72</v>
      </c>
      <c r="L141" s="71">
        <f t="shared" si="143"/>
        <v>36.72</v>
      </c>
      <c r="M141" s="71">
        <f t="shared" si="144"/>
        <v>36.72</v>
      </c>
      <c r="N141" s="71">
        <f t="shared" si="145"/>
        <v>36.72</v>
      </c>
      <c r="O141" s="130">
        <f t="shared" si="190"/>
        <v>3.06</v>
      </c>
      <c r="P141" s="130">
        <f t="shared" si="191"/>
        <v>3.06</v>
      </c>
      <c r="Q141" s="130">
        <f t="shared" si="192"/>
        <v>3.06</v>
      </c>
      <c r="R141" s="130">
        <f t="shared" si="193"/>
        <v>3.06</v>
      </c>
      <c r="S141" s="130">
        <f t="shared" si="194"/>
        <v>3.06</v>
      </c>
      <c r="T141" s="130">
        <f t="shared" si="195"/>
        <v>3.06</v>
      </c>
      <c r="U141" s="130">
        <f t="shared" si="196"/>
        <v>3.06</v>
      </c>
      <c r="V141" s="130">
        <f t="shared" si="197"/>
        <v>3.06</v>
      </c>
      <c r="W141" s="130">
        <f t="shared" si="198"/>
        <v>3.06</v>
      </c>
      <c r="X141" s="130">
        <f t="shared" si="199"/>
        <v>3.06</v>
      </c>
      <c r="Y141" s="130">
        <f t="shared" si="200"/>
        <v>3.06</v>
      </c>
      <c r="Z141" s="130">
        <f t="shared" si="201"/>
        <v>3.06</v>
      </c>
      <c r="AA141" s="100">
        <f t="shared" si="158"/>
        <v>36.72</v>
      </c>
      <c r="AB141" s="100">
        <f t="shared" si="206"/>
        <v>3.06</v>
      </c>
      <c r="AC141" s="100">
        <f t="shared" si="206"/>
        <v>3.06</v>
      </c>
      <c r="AD141" s="100">
        <f t="shared" si="206"/>
        <v>3.06</v>
      </c>
      <c r="AE141" s="100">
        <f t="shared" si="206"/>
        <v>3.06</v>
      </c>
      <c r="AF141" s="100">
        <f t="shared" si="206"/>
        <v>3.06</v>
      </c>
      <c r="AG141" s="100">
        <f t="shared" si="206"/>
        <v>3.06</v>
      </c>
      <c r="AH141" s="100">
        <f t="shared" si="206"/>
        <v>3.06</v>
      </c>
      <c r="AI141" s="100">
        <f t="shared" si="206"/>
        <v>3.06</v>
      </c>
      <c r="AJ141" s="100">
        <f t="shared" si="206"/>
        <v>3.06</v>
      </c>
      <c r="AK141" s="100">
        <f t="shared" si="206"/>
        <v>3.06</v>
      </c>
      <c r="AL141" s="100">
        <f t="shared" si="206"/>
        <v>3.06</v>
      </c>
      <c r="AM141" s="100">
        <f t="shared" si="206"/>
        <v>3.06</v>
      </c>
      <c r="AN141" s="100">
        <f t="shared" si="135"/>
        <v>36.72</v>
      </c>
      <c r="AO141" s="100">
        <f t="shared" si="207"/>
        <v>3.06</v>
      </c>
      <c r="AP141" s="100">
        <f t="shared" si="207"/>
        <v>3.06</v>
      </c>
      <c r="AQ141" s="100">
        <f t="shared" si="207"/>
        <v>3.06</v>
      </c>
      <c r="AR141" s="100">
        <f t="shared" si="207"/>
        <v>3.06</v>
      </c>
      <c r="AS141" s="100">
        <f t="shared" si="207"/>
        <v>3.06</v>
      </c>
      <c r="AT141" s="100">
        <f t="shared" si="207"/>
        <v>3.06</v>
      </c>
      <c r="AU141" s="100">
        <f t="shared" si="207"/>
        <v>3.06</v>
      </c>
      <c r="AV141" s="100">
        <f t="shared" si="207"/>
        <v>3.06</v>
      </c>
      <c r="AW141" s="100">
        <f t="shared" si="207"/>
        <v>3.06</v>
      </c>
      <c r="AX141" s="100">
        <f t="shared" si="207"/>
        <v>3.06</v>
      </c>
      <c r="AY141" s="100">
        <f t="shared" si="207"/>
        <v>3.06</v>
      </c>
      <c r="AZ141" s="100">
        <f t="shared" si="207"/>
        <v>3.06</v>
      </c>
      <c r="BA141" s="116">
        <f t="shared" si="205"/>
        <v>36.72</v>
      </c>
      <c r="BB141" s="100" t="s">
        <v>176</v>
      </c>
      <c r="BC141" s="100" t="s">
        <v>176</v>
      </c>
      <c r="BD141" s="100" t="s">
        <v>176</v>
      </c>
      <c r="BE141" s="100" t="s">
        <v>176</v>
      </c>
      <c r="BF141" s="100" t="s">
        <v>176</v>
      </c>
      <c r="BG141" s="100" t="s">
        <v>176</v>
      </c>
      <c r="BH141" s="100" t="s">
        <v>176</v>
      </c>
      <c r="BI141" s="100" t="s">
        <v>176</v>
      </c>
      <c r="BJ141" s="100" t="s">
        <v>176</v>
      </c>
      <c r="BK141" s="100" t="s">
        <v>176</v>
      </c>
      <c r="BL141" s="100" t="s">
        <v>176</v>
      </c>
      <c r="BM141" s="100" t="s">
        <v>176</v>
      </c>
      <c r="BN141" s="116">
        <f t="shared" si="202"/>
        <v>0</v>
      </c>
      <c r="BO141" s="100" t="s">
        <v>176</v>
      </c>
      <c r="BP141" s="100" t="s">
        <v>176</v>
      </c>
      <c r="BQ141" s="83">
        <f t="shared" si="137"/>
        <v>8.3333333333333332E-3</v>
      </c>
      <c r="BR141" s="100">
        <f t="shared" si="203"/>
        <v>367.20000000000005</v>
      </c>
      <c r="BS141" s="212"/>
    </row>
    <row r="142" spans="1:71" ht="12.75" customHeight="1" outlineLevel="1" x14ac:dyDescent="0.2">
      <c r="A142" s="9">
        <v>180</v>
      </c>
      <c r="B142" s="10" t="s">
        <v>62</v>
      </c>
      <c r="C142" s="11">
        <v>3903</v>
      </c>
      <c r="D142" s="12">
        <v>38784</v>
      </c>
      <c r="E142" s="129">
        <v>137</v>
      </c>
      <c r="F142" s="102">
        <v>68.5</v>
      </c>
      <c r="G142" s="208">
        <f t="shared" si="138"/>
        <v>61.65</v>
      </c>
      <c r="H142" s="71">
        <f t="shared" si="139"/>
        <v>6.165</v>
      </c>
      <c r="I142" s="71">
        <f t="shared" si="140"/>
        <v>6.165</v>
      </c>
      <c r="J142" s="71">
        <f t="shared" si="141"/>
        <v>6.165</v>
      </c>
      <c r="K142" s="71">
        <f t="shared" si="142"/>
        <v>6.165</v>
      </c>
      <c r="L142" s="71">
        <f t="shared" si="143"/>
        <v>6.165</v>
      </c>
      <c r="M142" s="71">
        <f t="shared" si="144"/>
        <v>6.165</v>
      </c>
      <c r="N142" s="71">
        <f t="shared" si="145"/>
        <v>6.165</v>
      </c>
      <c r="O142" s="130">
        <f t="shared" si="190"/>
        <v>0.51374999999999993</v>
      </c>
      <c r="P142" s="130">
        <f t="shared" si="191"/>
        <v>0.51374999999999993</v>
      </c>
      <c r="Q142" s="130">
        <f t="shared" si="192"/>
        <v>0.51374999999999993</v>
      </c>
      <c r="R142" s="130">
        <f t="shared" si="193"/>
        <v>0.51374999999999993</v>
      </c>
      <c r="S142" s="130">
        <f t="shared" si="194"/>
        <v>0.51374999999999993</v>
      </c>
      <c r="T142" s="130">
        <f t="shared" si="195"/>
        <v>0.51374999999999993</v>
      </c>
      <c r="U142" s="130">
        <f t="shared" si="196"/>
        <v>0.51374999999999993</v>
      </c>
      <c r="V142" s="130">
        <f t="shared" si="197"/>
        <v>0.51374999999999993</v>
      </c>
      <c r="W142" s="130">
        <f t="shared" si="198"/>
        <v>0.51374999999999993</v>
      </c>
      <c r="X142" s="130">
        <f t="shared" si="199"/>
        <v>0.51374999999999993</v>
      </c>
      <c r="Y142" s="130">
        <f t="shared" si="200"/>
        <v>0.51374999999999993</v>
      </c>
      <c r="Z142" s="130">
        <f t="shared" si="201"/>
        <v>0.51374999999999993</v>
      </c>
      <c r="AA142" s="100">
        <f t="shared" si="158"/>
        <v>6.1649999999999991</v>
      </c>
      <c r="AB142" s="100">
        <f t="shared" si="206"/>
        <v>0.51374999999999993</v>
      </c>
      <c r="AC142" s="100">
        <f t="shared" si="206"/>
        <v>0.51374999999999993</v>
      </c>
      <c r="AD142" s="100">
        <f t="shared" si="206"/>
        <v>0.51374999999999993</v>
      </c>
      <c r="AE142" s="100">
        <f t="shared" si="206"/>
        <v>0.51374999999999993</v>
      </c>
      <c r="AF142" s="100">
        <f t="shared" si="206"/>
        <v>0.51374999999999993</v>
      </c>
      <c r="AG142" s="100">
        <f t="shared" si="206"/>
        <v>0.51374999999999993</v>
      </c>
      <c r="AH142" s="100">
        <f t="shared" si="206"/>
        <v>0.51374999999999993</v>
      </c>
      <c r="AI142" s="100">
        <f t="shared" si="206"/>
        <v>0.51374999999999993</v>
      </c>
      <c r="AJ142" s="100">
        <f t="shared" si="206"/>
        <v>0.51374999999999993</v>
      </c>
      <c r="AK142" s="100">
        <f t="shared" si="206"/>
        <v>0.51374999999999993</v>
      </c>
      <c r="AL142" s="100">
        <f t="shared" si="206"/>
        <v>0.51374999999999993</v>
      </c>
      <c r="AM142" s="100">
        <f t="shared" si="206"/>
        <v>0.51374999999999993</v>
      </c>
      <c r="AN142" s="100">
        <f t="shared" si="135"/>
        <v>6.1649999999999991</v>
      </c>
      <c r="AO142" s="100">
        <f t="shared" si="207"/>
        <v>0.51374999999999993</v>
      </c>
      <c r="AP142" s="100">
        <f t="shared" si="207"/>
        <v>0.51374999999999993</v>
      </c>
      <c r="AQ142" s="100">
        <f t="shared" si="207"/>
        <v>0.51374999999999993</v>
      </c>
      <c r="AR142" s="100">
        <f t="shared" si="207"/>
        <v>0.51374999999999993</v>
      </c>
      <c r="AS142" s="100">
        <f t="shared" si="207"/>
        <v>0.51374999999999993</v>
      </c>
      <c r="AT142" s="100">
        <f t="shared" si="207"/>
        <v>0.51374999999999993</v>
      </c>
      <c r="AU142" s="100">
        <f t="shared" si="207"/>
        <v>0.51374999999999993</v>
      </c>
      <c r="AV142" s="100">
        <f t="shared" si="207"/>
        <v>0.51374999999999993</v>
      </c>
      <c r="AW142" s="100">
        <f t="shared" si="207"/>
        <v>0.51374999999999993</v>
      </c>
      <c r="AX142" s="100">
        <f t="shared" si="207"/>
        <v>0.51374999999999993</v>
      </c>
      <c r="AY142" s="100">
        <f t="shared" si="207"/>
        <v>0.51374999999999993</v>
      </c>
      <c r="AZ142" s="100">
        <f t="shared" si="207"/>
        <v>0.51374999999999993</v>
      </c>
      <c r="BA142" s="116">
        <f t="shared" si="205"/>
        <v>6.1649999999999991</v>
      </c>
      <c r="BB142" s="100" t="s">
        <v>176</v>
      </c>
      <c r="BC142" s="100" t="s">
        <v>176</v>
      </c>
      <c r="BD142" s="100" t="s">
        <v>176</v>
      </c>
      <c r="BE142" s="100" t="s">
        <v>176</v>
      </c>
      <c r="BF142" s="100" t="s">
        <v>176</v>
      </c>
      <c r="BG142" s="100" t="s">
        <v>176</v>
      </c>
      <c r="BH142" s="100" t="s">
        <v>176</v>
      </c>
      <c r="BI142" s="100" t="s">
        <v>176</v>
      </c>
      <c r="BJ142" s="100" t="s">
        <v>176</v>
      </c>
      <c r="BK142" s="100" t="s">
        <v>176</v>
      </c>
      <c r="BL142" s="100" t="s">
        <v>176</v>
      </c>
      <c r="BM142" s="100" t="s">
        <v>176</v>
      </c>
      <c r="BN142" s="116">
        <f t="shared" si="202"/>
        <v>0</v>
      </c>
      <c r="BO142" s="100" t="s">
        <v>176</v>
      </c>
      <c r="BP142" s="100" t="s">
        <v>176</v>
      </c>
      <c r="BQ142" s="83">
        <f t="shared" si="137"/>
        <v>8.3333333333333332E-3</v>
      </c>
      <c r="BR142" s="100">
        <f t="shared" si="203"/>
        <v>61.65</v>
      </c>
      <c r="BS142" s="212"/>
    </row>
    <row r="143" spans="1:71" ht="12.75" customHeight="1" outlineLevel="1" x14ac:dyDescent="0.2">
      <c r="A143" s="9">
        <v>181</v>
      </c>
      <c r="B143" s="10" t="s">
        <v>62</v>
      </c>
      <c r="C143" s="11">
        <v>3903</v>
      </c>
      <c r="D143" s="12">
        <v>38784</v>
      </c>
      <c r="E143" s="129">
        <v>137</v>
      </c>
      <c r="F143" s="102">
        <v>68.5</v>
      </c>
      <c r="G143" s="208">
        <f t="shared" si="138"/>
        <v>61.65</v>
      </c>
      <c r="H143" s="71">
        <f t="shared" si="139"/>
        <v>6.165</v>
      </c>
      <c r="I143" s="71">
        <f t="shared" si="140"/>
        <v>6.165</v>
      </c>
      <c r="J143" s="71">
        <f t="shared" si="141"/>
        <v>6.165</v>
      </c>
      <c r="K143" s="71">
        <f t="shared" si="142"/>
        <v>6.165</v>
      </c>
      <c r="L143" s="71">
        <f t="shared" si="143"/>
        <v>6.165</v>
      </c>
      <c r="M143" s="71">
        <f t="shared" si="144"/>
        <v>6.165</v>
      </c>
      <c r="N143" s="71">
        <f t="shared" si="145"/>
        <v>6.165</v>
      </c>
      <c r="O143" s="130">
        <f t="shared" si="190"/>
        <v>0.51374999999999993</v>
      </c>
      <c r="P143" s="130">
        <f t="shared" si="191"/>
        <v>0.51374999999999993</v>
      </c>
      <c r="Q143" s="130">
        <f t="shared" si="192"/>
        <v>0.51374999999999993</v>
      </c>
      <c r="R143" s="130">
        <f t="shared" si="193"/>
        <v>0.51374999999999993</v>
      </c>
      <c r="S143" s="130">
        <f t="shared" si="194"/>
        <v>0.51374999999999993</v>
      </c>
      <c r="T143" s="130">
        <f t="shared" si="195"/>
        <v>0.51374999999999993</v>
      </c>
      <c r="U143" s="130">
        <f t="shared" si="196"/>
        <v>0.51374999999999993</v>
      </c>
      <c r="V143" s="130">
        <f t="shared" si="197"/>
        <v>0.51374999999999993</v>
      </c>
      <c r="W143" s="130">
        <f t="shared" si="198"/>
        <v>0.51374999999999993</v>
      </c>
      <c r="X143" s="130">
        <f t="shared" si="199"/>
        <v>0.51374999999999993</v>
      </c>
      <c r="Y143" s="130">
        <f t="shared" si="200"/>
        <v>0.51374999999999993</v>
      </c>
      <c r="Z143" s="130">
        <f t="shared" si="201"/>
        <v>0.51374999999999993</v>
      </c>
      <c r="AA143" s="100">
        <f t="shared" si="158"/>
        <v>6.1649999999999991</v>
      </c>
      <c r="AB143" s="100">
        <f t="shared" si="206"/>
        <v>0.51374999999999993</v>
      </c>
      <c r="AC143" s="100">
        <f t="shared" si="206"/>
        <v>0.51374999999999993</v>
      </c>
      <c r="AD143" s="100">
        <f t="shared" si="206"/>
        <v>0.51374999999999993</v>
      </c>
      <c r="AE143" s="100">
        <f t="shared" si="206"/>
        <v>0.51374999999999993</v>
      </c>
      <c r="AF143" s="100">
        <f t="shared" si="206"/>
        <v>0.51374999999999993</v>
      </c>
      <c r="AG143" s="100">
        <f t="shared" si="206"/>
        <v>0.51374999999999993</v>
      </c>
      <c r="AH143" s="100">
        <f t="shared" si="206"/>
        <v>0.51374999999999993</v>
      </c>
      <c r="AI143" s="100">
        <f t="shared" si="206"/>
        <v>0.51374999999999993</v>
      </c>
      <c r="AJ143" s="100">
        <f t="shared" si="206"/>
        <v>0.51374999999999993</v>
      </c>
      <c r="AK143" s="100">
        <f t="shared" si="206"/>
        <v>0.51374999999999993</v>
      </c>
      <c r="AL143" s="100">
        <f t="shared" si="206"/>
        <v>0.51374999999999993</v>
      </c>
      <c r="AM143" s="100">
        <f t="shared" si="206"/>
        <v>0.51374999999999993</v>
      </c>
      <c r="AN143" s="100">
        <f t="shared" si="135"/>
        <v>6.1649999999999991</v>
      </c>
      <c r="AO143" s="100">
        <f t="shared" si="207"/>
        <v>0.51374999999999993</v>
      </c>
      <c r="AP143" s="100">
        <f t="shared" si="207"/>
        <v>0.51374999999999993</v>
      </c>
      <c r="AQ143" s="100">
        <f t="shared" si="207"/>
        <v>0.51374999999999993</v>
      </c>
      <c r="AR143" s="100">
        <f t="shared" si="207"/>
        <v>0.51374999999999993</v>
      </c>
      <c r="AS143" s="100">
        <f t="shared" si="207"/>
        <v>0.51374999999999993</v>
      </c>
      <c r="AT143" s="100">
        <f t="shared" si="207"/>
        <v>0.51374999999999993</v>
      </c>
      <c r="AU143" s="100">
        <f t="shared" si="207"/>
        <v>0.51374999999999993</v>
      </c>
      <c r="AV143" s="100">
        <f t="shared" si="207"/>
        <v>0.51374999999999993</v>
      </c>
      <c r="AW143" s="100">
        <f t="shared" si="207"/>
        <v>0.51374999999999993</v>
      </c>
      <c r="AX143" s="100">
        <f t="shared" si="207"/>
        <v>0.51374999999999993</v>
      </c>
      <c r="AY143" s="100">
        <f t="shared" si="207"/>
        <v>0.51374999999999993</v>
      </c>
      <c r="AZ143" s="100">
        <f t="shared" si="207"/>
        <v>0.51374999999999993</v>
      </c>
      <c r="BA143" s="116">
        <f t="shared" si="205"/>
        <v>6.1649999999999991</v>
      </c>
      <c r="BB143" s="100" t="s">
        <v>176</v>
      </c>
      <c r="BC143" s="100" t="s">
        <v>176</v>
      </c>
      <c r="BD143" s="100" t="s">
        <v>176</v>
      </c>
      <c r="BE143" s="100" t="s">
        <v>176</v>
      </c>
      <c r="BF143" s="100" t="s">
        <v>176</v>
      </c>
      <c r="BG143" s="100" t="s">
        <v>176</v>
      </c>
      <c r="BH143" s="100" t="s">
        <v>176</v>
      </c>
      <c r="BI143" s="100" t="s">
        <v>176</v>
      </c>
      <c r="BJ143" s="100" t="s">
        <v>176</v>
      </c>
      <c r="BK143" s="100" t="s">
        <v>176</v>
      </c>
      <c r="BL143" s="100" t="s">
        <v>176</v>
      </c>
      <c r="BM143" s="100" t="s">
        <v>176</v>
      </c>
      <c r="BN143" s="116">
        <f t="shared" si="202"/>
        <v>0</v>
      </c>
      <c r="BO143" s="100" t="s">
        <v>176</v>
      </c>
      <c r="BP143" s="100" t="s">
        <v>176</v>
      </c>
      <c r="BQ143" s="83">
        <f t="shared" si="137"/>
        <v>8.3333333333333332E-3</v>
      </c>
      <c r="BR143" s="100">
        <f t="shared" si="203"/>
        <v>61.65</v>
      </c>
      <c r="BS143" s="212"/>
    </row>
    <row r="144" spans="1:71" ht="12.75" customHeight="1" outlineLevel="1" x14ac:dyDescent="0.2">
      <c r="A144" s="9">
        <v>195</v>
      </c>
      <c r="B144" s="10" t="s">
        <v>67</v>
      </c>
      <c r="C144" s="11">
        <v>9125</v>
      </c>
      <c r="D144" s="12">
        <v>39013</v>
      </c>
      <c r="E144" s="129">
        <v>59.99</v>
      </c>
      <c r="F144" s="102">
        <v>29.995000000000001</v>
      </c>
      <c r="G144" s="208">
        <f t="shared" si="138"/>
        <v>26.9955</v>
      </c>
      <c r="H144" s="71">
        <f t="shared" si="139"/>
        <v>2.6995500000000003</v>
      </c>
      <c r="I144" s="71">
        <f t="shared" si="140"/>
        <v>2.6995500000000003</v>
      </c>
      <c r="J144" s="71">
        <f t="shared" si="141"/>
        <v>2.6995500000000003</v>
      </c>
      <c r="K144" s="71">
        <f t="shared" si="142"/>
        <v>2.6995500000000003</v>
      </c>
      <c r="L144" s="71">
        <f t="shared" si="143"/>
        <v>2.6995500000000003</v>
      </c>
      <c r="M144" s="71">
        <f t="shared" si="144"/>
        <v>2.6995500000000003</v>
      </c>
      <c r="N144" s="71">
        <f t="shared" si="145"/>
        <v>2.6995500000000003</v>
      </c>
      <c r="O144" s="130">
        <f t="shared" si="190"/>
        <v>0.22496249999999998</v>
      </c>
      <c r="P144" s="130">
        <f t="shared" si="191"/>
        <v>0.22496249999999998</v>
      </c>
      <c r="Q144" s="130">
        <f t="shared" si="192"/>
        <v>0.22496249999999998</v>
      </c>
      <c r="R144" s="130">
        <f t="shared" si="193"/>
        <v>0.22496249999999998</v>
      </c>
      <c r="S144" s="130">
        <f t="shared" si="194"/>
        <v>0.22496249999999998</v>
      </c>
      <c r="T144" s="130">
        <f t="shared" si="195"/>
        <v>0.22496249999999998</v>
      </c>
      <c r="U144" s="130">
        <f t="shared" si="196"/>
        <v>0.22496249999999998</v>
      </c>
      <c r="V144" s="130">
        <f t="shared" si="197"/>
        <v>0.22496249999999998</v>
      </c>
      <c r="W144" s="130">
        <f t="shared" si="198"/>
        <v>0.22496249999999998</v>
      </c>
      <c r="X144" s="130">
        <f t="shared" si="199"/>
        <v>0.22496249999999998</v>
      </c>
      <c r="Y144" s="130">
        <f t="shared" si="200"/>
        <v>0.22496249999999998</v>
      </c>
      <c r="Z144" s="130">
        <f t="shared" si="201"/>
        <v>0.22496249999999998</v>
      </c>
      <c r="AA144" s="100">
        <f t="shared" si="158"/>
        <v>2.6995500000000003</v>
      </c>
      <c r="AB144" s="100">
        <f t="shared" si="206"/>
        <v>0.22496249999999998</v>
      </c>
      <c r="AC144" s="100">
        <f t="shared" si="206"/>
        <v>0.22496249999999998</v>
      </c>
      <c r="AD144" s="100">
        <f t="shared" si="206"/>
        <v>0.22496249999999998</v>
      </c>
      <c r="AE144" s="100">
        <f t="shared" si="206"/>
        <v>0.22496249999999998</v>
      </c>
      <c r="AF144" s="100">
        <f t="shared" si="206"/>
        <v>0.22496249999999998</v>
      </c>
      <c r="AG144" s="100">
        <f t="shared" si="206"/>
        <v>0.22496249999999998</v>
      </c>
      <c r="AH144" s="100">
        <f t="shared" si="206"/>
        <v>0.22496249999999998</v>
      </c>
      <c r="AI144" s="100">
        <f t="shared" si="206"/>
        <v>0.22496249999999998</v>
      </c>
      <c r="AJ144" s="100">
        <f t="shared" si="206"/>
        <v>0.22496249999999998</v>
      </c>
      <c r="AK144" s="100">
        <f t="shared" si="206"/>
        <v>0.22496249999999998</v>
      </c>
      <c r="AL144" s="100">
        <f t="shared" si="206"/>
        <v>0.22496249999999998</v>
      </c>
      <c r="AM144" s="100">
        <f t="shared" si="206"/>
        <v>0.22496249999999998</v>
      </c>
      <c r="AN144" s="100">
        <f t="shared" si="135"/>
        <v>2.6995500000000003</v>
      </c>
      <c r="AO144" s="100">
        <f t="shared" si="207"/>
        <v>0.22496249999999998</v>
      </c>
      <c r="AP144" s="100">
        <f t="shared" si="207"/>
        <v>0.22496249999999998</v>
      </c>
      <c r="AQ144" s="100">
        <f t="shared" si="207"/>
        <v>0.22496249999999998</v>
      </c>
      <c r="AR144" s="100">
        <f t="shared" si="207"/>
        <v>0.22496249999999998</v>
      </c>
      <c r="AS144" s="100">
        <f t="shared" si="207"/>
        <v>0.22496249999999998</v>
      </c>
      <c r="AT144" s="100">
        <f t="shared" si="207"/>
        <v>0.22496249999999998</v>
      </c>
      <c r="AU144" s="100">
        <f t="shared" si="207"/>
        <v>0.22496249999999998</v>
      </c>
      <c r="AV144" s="100">
        <f t="shared" si="207"/>
        <v>0.22496249999999998</v>
      </c>
      <c r="AW144" s="100">
        <f t="shared" si="207"/>
        <v>0.22496249999999998</v>
      </c>
      <c r="AX144" s="100">
        <f t="shared" si="207"/>
        <v>0.22496249999999998</v>
      </c>
      <c r="AY144" s="100">
        <f t="shared" si="207"/>
        <v>0.22496249999999998</v>
      </c>
      <c r="AZ144" s="100">
        <f t="shared" si="207"/>
        <v>0.22496249999999998</v>
      </c>
      <c r="BA144" s="116">
        <f t="shared" si="205"/>
        <v>2.6995500000000003</v>
      </c>
      <c r="BB144" s="100" t="s">
        <v>176</v>
      </c>
      <c r="BC144" s="100" t="s">
        <v>176</v>
      </c>
      <c r="BD144" s="100" t="s">
        <v>176</v>
      </c>
      <c r="BE144" s="100" t="s">
        <v>176</v>
      </c>
      <c r="BF144" s="100" t="s">
        <v>176</v>
      </c>
      <c r="BG144" s="100" t="s">
        <v>176</v>
      </c>
      <c r="BH144" s="100" t="s">
        <v>176</v>
      </c>
      <c r="BI144" s="100" t="s">
        <v>176</v>
      </c>
      <c r="BJ144" s="100" t="s">
        <v>176</v>
      </c>
      <c r="BK144" s="100" t="s">
        <v>176</v>
      </c>
      <c r="BL144" s="100" t="s">
        <v>176</v>
      </c>
      <c r="BM144" s="100" t="s">
        <v>176</v>
      </c>
      <c r="BN144" s="116">
        <f t="shared" si="202"/>
        <v>0</v>
      </c>
      <c r="BO144" s="100" t="s">
        <v>176</v>
      </c>
      <c r="BP144" s="100" t="s">
        <v>176</v>
      </c>
      <c r="BQ144" s="83">
        <f t="shared" si="137"/>
        <v>8.3333333333333332E-3</v>
      </c>
      <c r="BR144" s="100">
        <f t="shared" si="203"/>
        <v>26.995500000000007</v>
      </c>
      <c r="BS144" s="212"/>
    </row>
    <row r="145" spans="1:71" ht="12.75" customHeight="1" outlineLevel="1" x14ac:dyDescent="0.2">
      <c r="A145" s="9">
        <v>196</v>
      </c>
      <c r="B145" s="10" t="s">
        <v>68</v>
      </c>
      <c r="C145" s="11">
        <v>11166</v>
      </c>
      <c r="D145" s="12">
        <v>39016</v>
      </c>
      <c r="E145" s="129">
        <v>22000</v>
      </c>
      <c r="F145" s="102">
        <v>16500</v>
      </c>
      <c r="G145" s="208">
        <f t="shared" si="138"/>
        <v>14850</v>
      </c>
      <c r="H145" s="71">
        <f t="shared" si="139"/>
        <v>1485</v>
      </c>
      <c r="I145" s="71">
        <f t="shared" si="140"/>
        <v>1485</v>
      </c>
      <c r="J145" s="71">
        <f t="shared" si="141"/>
        <v>1485</v>
      </c>
      <c r="K145" s="71">
        <f t="shared" si="142"/>
        <v>1485</v>
      </c>
      <c r="L145" s="71">
        <f t="shared" si="143"/>
        <v>1485</v>
      </c>
      <c r="M145" s="71">
        <f t="shared" si="144"/>
        <v>1485</v>
      </c>
      <c r="N145" s="71">
        <f t="shared" si="145"/>
        <v>1485</v>
      </c>
      <c r="O145" s="130">
        <f t="shared" si="190"/>
        <v>123.75</v>
      </c>
      <c r="P145" s="130">
        <f t="shared" si="191"/>
        <v>123.75</v>
      </c>
      <c r="Q145" s="130">
        <f t="shared" si="192"/>
        <v>123.75</v>
      </c>
      <c r="R145" s="130">
        <f t="shared" si="193"/>
        <v>123.75</v>
      </c>
      <c r="S145" s="130">
        <f t="shared" si="194"/>
        <v>123.75</v>
      </c>
      <c r="T145" s="130">
        <f t="shared" si="195"/>
        <v>123.75</v>
      </c>
      <c r="U145" s="130">
        <f t="shared" si="196"/>
        <v>123.75</v>
      </c>
      <c r="V145" s="130">
        <f t="shared" si="197"/>
        <v>123.75</v>
      </c>
      <c r="W145" s="130">
        <f t="shared" si="198"/>
        <v>123.75</v>
      </c>
      <c r="X145" s="130">
        <f t="shared" si="199"/>
        <v>123.75</v>
      </c>
      <c r="Y145" s="130">
        <f t="shared" si="200"/>
        <v>123.75</v>
      </c>
      <c r="Z145" s="130">
        <f t="shared" si="201"/>
        <v>123.75</v>
      </c>
      <c r="AA145" s="100">
        <f t="shared" si="158"/>
        <v>1485</v>
      </c>
      <c r="AB145" s="100">
        <f t="shared" si="206"/>
        <v>123.75</v>
      </c>
      <c r="AC145" s="100">
        <f t="shared" si="206"/>
        <v>123.75</v>
      </c>
      <c r="AD145" s="100">
        <f t="shared" si="206"/>
        <v>123.75</v>
      </c>
      <c r="AE145" s="100">
        <f t="shared" si="206"/>
        <v>123.75</v>
      </c>
      <c r="AF145" s="100">
        <f t="shared" si="206"/>
        <v>123.75</v>
      </c>
      <c r="AG145" s="100">
        <f t="shared" si="206"/>
        <v>123.75</v>
      </c>
      <c r="AH145" s="100">
        <f t="shared" si="206"/>
        <v>123.75</v>
      </c>
      <c r="AI145" s="100">
        <f t="shared" si="206"/>
        <v>123.75</v>
      </c>
      <c r="AJ145" s="100">
        <f t="shared" si="206"/>
        <v>123.75</v>
      </c>
      <c r="AK145" s="100">
        <f t="shared" si="206"/>
        <v>123.75</v>
      </c>
      <c r="AL145" s="100">
        <f t="shared" si="206"/>
        <v>123.75</v>
      </c>
      <c r="AM145" s="100">
        <f t="shared" si="206"/>
        <v>123.75</v>
      </c>
      <c r="AN145" s="100">
        <f t="shared" si="135"/>
        <v>1485</v>
      </c>
      <c r="AO145" s="100">
        <f t="shared" si="207"/>
        <v>123.75</v>
      </c>
      <c r="AP145" s="100">
        <f t="shared" si="207"/>
        <v>123.75</v>
      </c>
      <c r="AQ145" s="100">
        <f t="shared" si="207"/>
        <v>123.75</v>
      </c>
      <c r="AR145" s="100">
        <f t="shared" si="207"/>
        <v>123.75</v>
      </c>
      <c r="AS145" s="100">
        <f t="shared" si="207"/>
        <v>123.75</v>
      </c>
      <c r="AT145" s="100">
        <f t="shared" si="207"/>
        <v>123.75</v>
      </c>
      <c r="AU145" s="100">
        <f t="shared" si="207"/>
        <v>123.75</v>
      </c>
      <c r="AV145" s="100">
        <f t="shared" si="207"/>
        <v>123.75</v>
      </c>
      <c r="AW145" s="100">
        <f t="shared" si="207"/>
        <v>123.75</v>
      </c>
      <c r="AX145" s="100">
        <f t="shared" si="207"/>
        <v>123.75</v>
      </c>
      <c r="AY145" s="100">
        <f t="shared" si="207"/>
        <v>123.75</v>
      </c>
      <c r="AZ145" s="100">
        <f t="shared" si="207"/>
        <v>123.75</v>
      </c>
      <c r="BA145" s="116">
        <f>SUM(AO145:AZ145)</f>
        <v>1485</v>
      </c>
      <c r="BB145" s="100" t="s">
        <v>176</v>
      </c>
      <c r="BC145" s="100" t="s">
        <v>176</v>
      </c>
      <c r="BD145" s="100" t="s">
        <v>176</v>
      </c>
      <c r="BE145" s="100" t="s">
        <v>176</v>
      </c>
      <c r="BF145" s="100" t="s">
        <v>176</v>
      </c>
      <c r="BG145" s="100" t="s">
        <v>176</v>
      </c>
      <c r="BH145" s="100" t="s">
        <v>176</v>
      </c>
      <c r="BI145" s="100" t="s">
        <v>176</v>
      </c>
      <c r="BJ145" s="100" t="s">
        <v>176</v>
      </c>
      <c r="BK145" s="100" t="s">
        <v>176</v>
      </c>
      <c r="BL145" s="100" t="s">
        <v>176</v>
      </c>
      <c r="BM145" s="100" t="s">
        <v>176</v>
      </c>
      <c r="BN145" s="116">
        <f t="shared" si="202"/>
        <v>0</v>
      </c>
      <c r="BO145" s="100" t="s">
        <v>176</v>
      </c>
      <c r="BP145" s="100" t="s">
        <v>176</v>
      </c>
      <c r="BQ145" s="83">
        <f t="shared" si="137"/>
        <v>8.3333333333333332E-3</v>
      </c>
      <c r="BR145" s="100">
        <f t="shared" si="203"/>
        <v>14850</v>
      </c>
      <c r="BS145" s="212"/>
    </row>
    <row r="146" spans="1:71" ht="12.75" customHeight="1" outlineLevel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129">
        <v>810</v>
      </c>
      <c r="F146" s="102">
        <v>486</v>
      </c>
      <c r="G146" s="208">
        <f t="shared" si="138"/>
        <v>437.40000000000003</v>
      </c>
      <c r="H146" s="71">
        <f t="shared" si="139"/>
        <v>43.740000000000009</v>
      </c>
      <c r="I146" s="71">
        <f t="shared" si="140"/>
        <v>43.740000000000009</v>
      </c>
      <c r="J146" s="71">
        <f t="shared" si="141"/>
        <v>43.740000000000009</v>
      </c>
      <c r="K146" s="71">
        <f t="shared" si="142"/>
        <v>43.740000000000009</v>
      </c>
      <c r="L146" s="71">
        <f t="shared" si="143"/>
        <v>43.740000000000009</v>
      </c>
      <c r="M146" s="71">
        <f t="shared" si="144"/>
        <v>43.740000000000009</v>
      </c>
      <c r="N146" s="71">
        <f t="shared" si="145"/>
        <v>43.740000000000009</v>
      </c>
      <c r="O146" s="130">
        <f t="shared" si="190"/>
        <v>3.645</v>
      </c>
      <c r="P146" s="130">
        <f t="shared" si="191"/>
        <v>3.645</v>
      </c>
      <c r="Q146" s="130">
        <f t="shared" si="192"/>
        <v>3.645</v>
      </c>
      <c r="R146" s="130">
        <f t="shared" si="193"/>
        <v>3.645</v>
      </c>
      <c r="S146" s="130">
        <f t="shared" si="194"/>
        <v>3.645</v>
      </c>
      <c r="T146" s="130">
        <f t="shared" si="195"/>
        <v>3.645</v>
      </c>
      <c r="U146" s="130">
        <f t="shared" si="196"/>
        <v>3.645</v>
      </c>
      <c r="V146" s="130">
        <f t="shared" si="197"/>
        <v>3.645</v>
      </c>
      <c r="W146" s="130">
        <f t="shared" si="198"/>
        <v>3.645</v>
      </c>
      <c r="X146" s="130">
        <f t="shared" si="199"/>
        <v>3.645</v>
      </c>
      <c r="Y146" s="130">
        <f t="shared" si="200"/>
        <v>3.645</v>
      </c>
      <c r="Z146" s="130">
        <f t="shared" si="201"/>
        <v>3.645</v>
      </c>
      <c r="AA146" s="100">
        <f t="shared" si="158"/>
        <v>43.740000000000009</v>
      </c>
      <c r="AB146" s="100">
        <f t="shared" ref="AB146:AM155" si="208">$G146*$BQ146</f>
        <v>3.645</v>
      </c>
      <c r="AC146" s="100">
        <f t="shared" si="208"/>
        <v>3.645</v>
      </c>
      <c r="AD146" s="100">
        <f t="shared" si="208"/>
        <v>3.645</v>
      </c>
      <c r="AE146" s="100">
        <f t="shared" si="208"/>
        <v>3.645</v>
      </c>
      <c r="AF146" s="100">
        <f t="shared" si="208"/>
        <v>3.645</v>
      </c>
      <c r="AG146" s="100">
        <f t="shared" si="208"/>
        <v>3.645</v>
      </c>
      <c r="AH146" s="100">
        <f t="shared" si="208"/>
        <v>3.645</v>
      </c>
      <c r="AI146" s="100">
        <f t="shared" si="208"/>
        <v>3.645</v>
      </c>
      <c r="AJ146" s="100">
        <f t="shared" si="208"/>
        <v>3.645</v>
      </c>
      <c r="AK146" s="100">
        <f t="shared" si="208"/>
        <v>3.645</v>
      </c>
      <c r="AL146" s="100">
        <f t="shared" si="208"/>
        <v>3.645</v>
      </c>
      <c r="AM146" s="100">
        <f t="shared" si="208"/>
        <v>3.645</v>
      </c>
      <c r="AN146" s="100">
        <f t="shared" si="135"/>
        <v>43.740000000000009</v>
      </c>
      <c r="AO146" s="100">
        <f t="shared" ref="AO146:AZ155" si="209">$G146*$BQ146</f>
        <v>3.645</v>
      </c>
      <c r="AP146" s="100">
        <f t="shared" si="209"/>
        <v>3.645</v>
      </c>
      <c r="AQ146" s="100">
        <f t="shared" si="209"/>
        <v>3.645</v>
      </c>
      <c r="AR146" s="100">
        <f t="shared" si="209"/>
        <v>3.645</v>
      </c>
      <c r="AS146" s="100">
        <f t="shared" si="209"/>
        <v>3.645</v>
      </c>
      <c r="AT146" s="100">
        <f t="shared" si="209"/>
        <v>3.645</v>
      </c>
      <c r="AU146" s="100">
        <f t="shared" si="209"/>
        <v>3.645</v>
      </c>
      <c r="AV146" s="100">
        <f t="shared" si="209"/>
        <v>3.645</v>
      </c>
      <c r="AW146" s="100">
        <f t="shared" si="209"/>
        <v>3.645</v>
      </c>
      <c r="AX146" s="100">
        <f t="shared" si="209"/>
        <v>3.645</v>
      </c>
      <c r="AY146" s="100">
        <f t="shared" si="209"/>
        <v>3.645</v>
      </c>
      <c r="AZ146" s="100">
        <f t="shared" si="209"/>
        <v>3.645</v>
      </c>
      <c r="BA146" s="116">
        <f t="shared" ref="BA146:BA151" si="210">SUM(AO146:AZ146)</f>
        <v>43.740000000000009</v>
      </c>
      <c r="BB146" s="100" t="s">
        <v>176</v>
      </c>
      <c r="BC146" s="100" t="s">
        <v>176</v>
      </c>
      <c r="BD146" s="100" t="s">
        <v>176</v>
      </c>
      <c r="BE146" s="100" t="s">
        <v>176</v>
      </c>
      <c r="BF146" s="100" t="s">
        <v>176</v>
      </c>
      <c r="BG146" s="100" t="s">
        <v>176</v>
      </c>
      <c r="BH146" s="100" t="s">
        <v>176</v>
      </c>
      <c r="BI146" s="100" t="s">
        <v>176</v>
      </c>
      <c r="BJ146" s="100" t="s">
        <v>176</v>
      </c>
      <c r="BK146" s="100" t="s">
        <v>176</v>
      </c>
      <c r="BL146" s="100" t="s">
        <v>176</v>
      </c>
      <c r="BM146" s="100" t="s">
        <v>176</v>
      </c>
      <c r="BN146" s="116">
        <f t="shared" si="202"/>
        <v>0</v>
      </c>
      <c r="BO146" s="100" t="s">
        <v>176</v>
      </c>
      <c r="BP146" s="100" t="s">
        <v>176</v>
      </c>
      <c r="BQ146" s="83">
        <f t="shared" si="137"/>
        <v>8.3333333333333332E-3</v>
      </c>
      <c r="BR146" s="100">
        <f t="shared" si="203"/>
        <v>437.40000000000009</v>
      </c>
      <c r="BS146" s="212"/>
    </row>
    <row r="147" spans="1:71" ht="12.75" customHeight="1" outlineLevel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129">
        <v>540</v>
      </c>
      <c r="F147" s="102">
        <v>324</v>
      </c>
      <c r="G147" s="208">
        <f t="shared" si="138"/>
        <v>291.60000000000002</v>
      </c>
      <c r="H147" s="71">
        <f t="shared" si="139"/>
        <v>29.160000000000004</v>
      </c>
      <c r="I147" s="71">
        <f t="shared" si="140"/>
        <v>29.160000000000004</v>
      </c>
      <c r="J147" s="71">
        <f t="shared" si="141"/>
        <v>29.160000000000004</v>
      </c>
      <c r="K147" s="71">
        <f t="shared" si="142"/>
        <v>29.160000000000004</v>
      </c>
      <c r="L147" s="71">
        <f t="shared" si="143"/>
        <v>29.160000000000004</v>
      </c>
      <c r="M147" s="71">
        <f t="shared" si="144"/>
        <v>29.160000000000004</v>
      </c>
      <c r="N147" s="71">
        <f t="shared" si="145"/>
        <v>29.160000000000004</v>
      </c>
      <c r="O147" s="130">
        <f t="shared" si="190"/>
        <v>2.4300000000000002</v>
      </c>
      <c r="P147" s="130">
        <f t="shared" si="191"/>
        <v>2.4300000000000002</v>
      </c>
      <c r="Q147" s="130">
        <f t="shared" si="192"/>
        <v>2.4300000000000002</v>
      </c>
      <c r="R147" s="130">
        <f t="shared" si="193"/>
        <v>2.4300000000000002</v>
      </c>
      <c r="S147" s="130">
        <f t="shared" si="194"/>
        <v>2.4300000000000002</v>
      </c>
      <c r="T147" s="130">
        <f t="shared" si="195"/>
        <v>2.4300000000000002</v>
      </c>
      <c r="U147" s="130">
        <f t="shared" si="196"/>
        <v>2.4300000000000002</v>
      </c>
      <c r="V147" s="130">
        <f t="shared" si="197"/>
        <v>2.4300000000000002</v>
      </c>
      <c r="W147" s="130">
        <f t="shared" si="198"/>
        <v>2.4300000000000002</v>
      </c>
      <c r="X147" s="130">
        <f t="shared" si="199"/>
        <v>2.4300000000000002</v>
      </c>
      <c r="Y147" s="130">
        <f t="shared" si="200"/>
        <v>2.4300000000000002</v>
      </c>
      <c r="Z147" s="130">
        <f t="shared" si="201"/>
        <v>2.4300000000000002</v>
      </c>
      <c r="AA147" s="100">
        <f t="shared" si="158"/>
        <v>29.16</v>
      </c>
      <c r="AB147" s="100">
        <f t="shared" si="208"/>
        <v>2.4300000000000002</v>
      </c>
      <c r="AC147" s="100">
        <f t="shared" si="208"/>
        <v>2.4300000000000002</v>
      </c>
      <c r="AD147" s="100">
        <f t="shared" si="208"/>
        <v>2.4300000000000002</v>
      </c>
      <c r="AE147" s="100">
        <f t="shared" si="208"/>
        <v>2.4300000000000002</v>
      </c>
      <c r="AF147" s="100">
        <f t="shared" si="208"/>
        <v>2.4300000000000002</v>
      </c>
      <c r="AG147" s="100">
        <f t="shared" si="208"/>
        <v>2.4300000000000002</v>
      </c>
      <c r="AH147" s="100">
        <f t="shared" si="208"/>
        <v>2.4300000000000002</v>
      </c>
      <c r="AI147" s="100">
        <f t="shared" si="208"/>
        <v>2.4300000000000002</v>
      </c>
      <c r="AJ147" s="100">
        <f t="shared" si="208"/>
        <v>2.4300000000000002</v>
      </c>
      <c r="AK147" s="100">
        <f t="shared" si="208"/>
        <v>2.4300000000000002</v>
      </c>
      <c r="AL147" s="100">
        <f t="shared" si="208"/>
        <v>2.4300000000000002</v>
      </c>
      <c r="AM147" s="100">
        <f t="shared" si="208"/>
        <v>2.4300000000000002</v>
      </c>
      <c r="AN147" s="100">
        <f t="shared" si="135"/>
        <v>29.16</v>
      </c>
      <c r="AO147" s="100">
        <f t="shared" si="209"/>
        <v>2.4300000000000002</v>
      </c>
      <c r="AP147" s="100">
        <f t="shared" si="209"/>
        <v>2.4300000000000002</v>
      </c>
      <c r="AQ147" s="100">
        <f t="shared" si="209"/>
        <v>2.4300000000000002</v>
      </c>
      <c r="AR147" s="100">
        <f t="shared" si="209"/>
        <v>2.4300000000000002</v>
      </c>
      <c r="AS147" s="100">
        <f t="shared" si="209"/>
        <v>2.4300000000000002</v>
      </c>
      <c r="AT147" s="100">
        <f t="shared" si="209"/>
        <v>2.4300000000000002</v>
      </c>
      <c r="AU147" s="100">
        <f t="shared" si="209"/>
        <v>2.4300000000000002</v>
      </c>
      <c r="AV147" s="100">
        <f t="shared" si="209"/>
        <v>2.4300000000000002</v>
      </c>
      <c r="AW147" s="100">
        <f t="shared" si="209"/>
        <v>2.4300000000000002</v>
      </c>
      <c r="AX147" s="100">
        <f t="shared" si="209"/>
        <v>2.4300000000000002</v>
      </c>
      <c r="AY147" s="100">
        <f t="shared" si="209"/>
        <v>2.4300000000000002</v>
      </c>
      <c r="AZ147" s="100">
        <f t="shared" si="209"/>
        <v>2.4300000000000002</v>
      </c>
      <c r="BA147" s="116">
        <f t="shared" si="210"/>
        <v>29.16</v>
      </c>
      <c r="BB147" s="100" t="s">
        <v>176</v>
      </c>
      <c r="BC147" s="100" t="s">
        <v>176</v>
      </c>
      <c r="BD147" s="100" t="s">
        <v>176</v>
      </c>
      <c r="BE147" s="100" t="s">
        <v>176</v>
      </c>
      <c r="BF147" s="100" t="s">
        <v>176</v>
      </c>
      <c r="BG147" s="100" t="s">
        <v>176</v>
      </c>
      <c r="BH147" s="100" t="s">
        <v>176</v>
      </c>
      <c r="BI147" s="100" t="s">
        <v>176</v>
      </c>
      <c r="BJ147" s="100" t="s">
        <v>176</v>
      </c>
      <c r="BK147" s="100" t="s">
        <v>176</v>
      </c>
      <c r="BL147" s="100" t="s">
        <v>176</v>
      </c>
      <c r="BM147" s="100" t="s">
        <v>176</v>
      </c>
      <c r="BN147" s="116">
        <f t="shared" si="202"/>
        <v>0</v>
      </c>
      <c r="BO147" s="100" t="s">
        <v>176</v>
      </c>
      <c r="BP147" s="100" t="s">
        <v>176</v>
      </c>
      <c r="BQ147" s="83">
        <f t="shared" si="137"/>
        <v>8.3333333333333332E-3</v>
      </c>
      <c r="BR147" s="100">
        <f t="shared" si="203"/>
        <v>291.60000000000002</v>
      </c>
      <c r="BS147" s="212"/>
    </row>
    <row r="148" spans="1:71" ht="12.75" customHeight="1" outlineLevel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129">
        <v>270</v>
      </c>
      <c r="F148" s="102">
        <v>162</v>
      </c>
      <c r="G148" s="208">
        <f t="shared" si="138"/>
        <v>145.80000000000001</v>
      </c>
      <c r="H148" s="71">
        <f t="shared" si="139"/>
        <v>14.580000000000002</v>
      </c>
      <c r="I148" s="71">
        <f t="shared" si="140"/>
        <v>14.580000000000002</v>
      </c>
      <c r="J148" s="71">
        <f t="shared" si="141"/>
        <v>14.580000000000002</v>
      </c>
      <c r="K148" s="71">
        <f t="shared" si="142"/>
        <v>14.580000000000002</v>
      </c>
      <c r="L148" s="71">
        <f t="shared" si="143"/>
        <v>14.580000000000002</v>
      </c>
      <c r="M148" s="71">
        <f t="shared" si="144"/>
        <v>14.580000000000002</v>
      </c>
      <c r="N148" s="71">
        <f t="shared" si="145"/>
        <v>14.580000000000002</v>
      </c>
      <c r="O148" s="130">
        <f t="shared" si="190"/>
        <v>1.2150000000000001</v>
      </c>
      <c r="P148" s="130">
        <f t="shared" si="191"/>
        <v>1.2150000000000001</v>
      </c>
      <c r="Q148" s="130">
        <f t="shared" si="192"/>
        <v>1.2150000000000001</v>
      </c>
      <c r="R148" s="130">
        <f t="shared" si="193"/>
        <v>1.2150000000000001</v>
      </c>
      <c r="S148" s="130">
        <f t="shared" si="194"/>
        <v>1.2150000000000001</v>
      </c>
      <c r="T148" s="130">
        <f t="shared" si="195"/>
        <v>1.2150000000000001</v>
      </c>
      <c r="U148" s="130">
        <f t="shared" si="196"/>
        <v>1.2150000000000001</v>
      </c>
      <c r="V148" s="130">
        <f t="shared" si="197"/>
        <v>1.2150000000000001</v>
      </c>
      <c r="W148" s="130">
        <f t="shared" si="198"/>
        <v>1.2150000000000001</v>
      </c>
      <c r="X148" s="130">
        <f t="shared" si="199"/>
        <v>1.2150000000000001</v>
      </c>
      <c r="Y148" s="130">
        <f t="shared" si="200"/>
        <v>1.2150000000000001</v>
      </c>
      <c r="Z148" s="130">
        <f t="shared" si="201"/>
        <v>1.2150000000000001</v>
      </c>
      <c r="AA148" s="100">
        <f t="shared" si="158"/>
        <v>14.58</v>
      </c>
      <c r="AB148" s="100">
        <f t="shared" si="208"/>
        <v>1.2150000000000001</v>
      </c>
      <c r="AC148" s="100">
        <f t="shared" si="208"/>
        <v>1.2150000000000001</v>
      </c>
      <c r="AD148" s="100">
        <f t="shared" si="208"/>
        <v>1.2150000000000001</v>
      </c>
      <c r="AE148" s="100">
        <f t="shared" si="208"/>
        <v>1.2150000000000001</v>
      </c>
      <c r="AF148" s="100">
        <f t="shared" si="208"/>
        <v>1.2150000000000001</v>
      </c>
      <c r="AG148" s="100">
        <f t="shared" si="208"/>
        <v>1.2150000000000001</v>
      </c>
      <c r="AH148" s="100">
        <f t="shared" si="208"/>
        <v>1.2150000000000001</v>
      </c>
      <c r="AI148" s="100">
        <f t="shared" si="208"/>
        <v>1.2150000000000001</v>
      </c>
      <c r="AJ148" s="100">
        <f t="shared" si="208"/>
        <v>1.2150000000000001</v>
      </c>
      <c r="AK148" s="100">
        <f t="shared" si="208"/>
        <v>1.2150000000000001</v>
      </c>
      <c r="AL148" s="100">
        <f t="shared" si="208"/>
        <v>1.2150000000000001</v>
      </c>
      <c r="AM148" s="100">
        <f t="shared" si="208"/>
        <v>1.2150000000000001</v>
      </c>
      <c r="AN148" s="100">
        <f t="shared" si="135"/>
        <v>14.58</v>
      </c>
      <c r="AO148" s="100">
        <f t="shared" si="209"/>
        <v>1.2150000000000001</v>
      </c>
      <c r="AP148" s="100">
        <f t="shared" si="209"/>
        <v>1.2150000000000001</v>
      </c>
      <c r="AQ148" s="100">
        <f t="shared" si="209"/>
        <v>1.2150000000000001</v>
      </c>
      <c r="AR148" s="100">
        <f t="shared" si="209"/>
        <v>1.2150000000000001</v>
      </c>
      <c r="AS148" s="100">
        <f t="shared" si="209"/>
        <v>1.2150000000000001</v>
      </c>
      <c r="AT148" s="100">
        <f t="shared" si="209"/>
        <v>1.2150000000000001</v>
      </c>
      <c r="AU148" s="100">
        <f t="shared" si="209"/>
        <v>1.2150000000000001</v>
      </c>
      <c r="AV148" s="100">
        <f t="shared" si="209"/>
        <v>1.2150000000000001</v>
      </c>
      <c r="AW148" s="100">
        <f t="shared" si="209"/>
        <v>1.2150000000000001</v>
      </c>
      <c r="AX148" s="100">
        <f t="shared" si="209"/>
        <v>1.2150000000000001</v>
      </c>
      <c r="AY148" s="100">
        <f t="shared" si="209"/>
        <v>1.2150000000000001</v>
      </c>
      <c r="AZ148" s="100">
        <f t="shared" si="209"/>
        <v>1.2150000000000001</v>
      </c>
      <c r="BA148" s="116">
        <f t="shared" si="210"/>
        <v>14.58</v>
      </c>
      <c r="BB148" s="100" t="s">
        <v>176</v>
      </c>
      <c r="BC148" s="100" t="s">
        <v>176</v>
      </c>
      <c r="BD148" s="100" t="s">
        <v>176</v>
      </c>
      <c r="BE148" s="100" t="s">
        <v>176</v>
      </c>
      <c r="BF148" s="100" t="s">
        <v>176</v>
      </c>
      <c r="BG148" s="100" t="s">
        <v>176</v>
      </c>
      <c r="BH148" s="100" t="s">
        <v>176</v>
      </c>
      <c r="BI148" s="100" t="s">
        <v>176</v>
      </c>
      <c r="BJ148" s="100" t="s">
        <v>176</v>
      </c>
      <c r="BK148" s="100" t="s">
        <v>176</v>
      </c>
      <c r="BL148" s="100" t="s">
        <v>176</v>
      </c>
      <c r="BM148" s="100" t="s">
        <v>176</v>
      </c>
      <c r="BN148" s="116">
        <f t="shared" si="202"/>
        <v>0</v>
      </c>
      <c r="BO148" s="100" t="s">
        <v>176</v>
      </c>
      <c r="BP148" s="100" t="s">
        <v>176</v>
      </c>
      <c r="BQ148" s="83">
        <f t="shared" si="137"/>
        <v>8.3333333333333332E-3</v>
      </c>
      <c r="BR148" s="100">
        <f t="shared" si="203"/>
        <v>145.80000000000001</v>
      </c>
      <c r="BS148" s="212"/>
    </row>
    <row r="149" spans="1:71" ht="12.75" customHeight="1" outlineLevel="1" x14ac:dyDescent="0.2">
      <c r="A149" s="9">
        <v>247</v>
      </c>
      <c r="B149" s="10" t="s">
        <v>83</v>
      </c>
      <c r="C149" s="11">
        <v>2015</v>
      </c>
      <c r="D149" s="12">
        <v>39682</v>
      </c>
      <c r="E149" s="129">
        <v>540</v>
      </c>
      <c r="F149" s="102">
        <v>324</v>
      </c>
      <c r="G149" s="208">
        <f t="shared" si="138"/>
        <v>291.60000000000002</v>
      </c>
      <c r="H149" s="71">
        <f t="shared" si="139"/>
        <v>29.160000000000004</v>
      </c>
      <c r="I149" s="71">
        <f t="shared" si="140"/>
        <v>29.160000000000004</v>
      </c>
      <c r="J149" s="71">
        <f t="shared" si="141"/>
        <v>29.160000000000004</v>
      </c>
      <c r="K149" s="71">
        <f t="shared" si="142"/>
        <v>29.160000000000004</v>
      </c>
      <c r="L149" s="71">
        <f t="shared" si="143"/>
        <v>29.160000000000004</v>
      </c>
      <c r="M149" s="71">
        <f t="shared" si="144"/>
        <v>29.160000000000004</v>
      </c>
      <c r="N149" s="71">
        <f t="shared" si="145"/>
        <v>29.160000000000004</v>
      </c>
      <c r="O149" s="130">
        <f t="shared" si="190"/>
        <v>2.4300000000000002</v>
      </c>
      <c r="P149" s="130">
        <f t="shared" si="191"/>
        <v>2.4300000000000002</v>
      </c>
      <c r="Q149" s="130">
        <f t="shared" si="192"/>
        <v>2.4300000000000002</v>
      </c>
      <c r="R149" s="130">
        <f t="shared" si="193"/>
        <v>2.4300000000000002</v>
      </c>
      <c r="S149" s="130">
        <f t="shared" si="194"/>
        <v>2.4300000000000002</v>
      </c>
      <c r="T149" s="130">
        <f t="shared" si="195"/>
        <v>2.4300000000000002</v>
      </c>
      <c r="U149" s="130">
        <f t="shared" si="196"/>
        <v>2.4300000000000002</v>
      </c>
      <c r="V149" s="130">
        <f t="shared" si="197"/>
        <v>2.4300000000000002</v>
      </c>
      <c r="W149" s="130">
        <f t="shared" si="198"/>
        <v>2.4300000000000002</v>
      </c>
      <c r="X149" s="130">
        <f t="shared" si="199"/>
        <v>2.4300000000000002</v>
      </c>
      <c r="Y149" s="130">
        <f t="shared" si="200"/>
        <v>2.4300000000000002</v>
      </c>
      <c r="Z149" s="130">
        <f t="shared" si="201"/>
        <v>2.4300000000000002</v>
      </c>
      <c r="AA149" s="100">
        <f t="shared" si="158"/>
        <v>29.16</v>
      </c>
      <c r="AB149" s="100">
        <f t="shared" si="208"/>
        <v>2.4300000000000002</v>
      </c>
      <c r="AC149" s="100">
        <f t="shared" si="208"/>
        <v>2.4300000000000002</v>
      </c>
      <c r="AD149" s="100">
        <f t="shared" si="208"/>
        <v>2.4300000000000002</v>
      </c>
      <c r="AE149" s="100">
        <f t="shared" si="208"/>
        <v>2.4300000000000002</v>
      </c>
      <c r="AF149" s="100">
        <f t="shared" si="208"/>
        <v>2.4300000000000002</v>
      </c>
      <c r="AG149" s="100">
        <f t="shared" si="208"/>
        <v>2.4300000000000002</v>
      </c>
      <c r="AH149" s="100">
        <f t="shared" si="208"/>
        <v>2.4300000000000002</v>
      </c>
      <c r="AI149" s="100">
        <f t="shared" si="208"/>
        <v>2.4300000000000002</v>
      </c>
      <c r="AJ149" s="100">
        <f t="shared" si="208"/>
        <v>2.4300000000000002</v>
      </c>
      <c r="AK149" s="100">
        <f t="shared" si="208"/>
        <v>2.4300000000000002</v>
      </c>
      <c r="AL149" s="100">
        <f t="shared" si="208"/>
        <v>2.4300000000000002</v>
      </c>
      <c r="AM149" s="100">
        <f t="shared" si="208"/>
        <v>2.4300000000000002</v>
      </c>
      <c r="AN149" s="100">
        <f t="shared" si="135"/>
        <v>29.16</v>
      </c>
      <c r="AO149" s="100">
        <f t="shared" si="209"/>
        <v>2.4300000000000002</v>
      </c>
      <c r="AP149" s="100">
        <f t="shared" si="209"/>
        <v>2.4300000000000002</v>
      </c>
      <c r="AQ149" s="100">
        <f t="shared" si="209"/>
        <v>2.4300000000000002</v>
      </c>
      <c r="AR149" s="100">
        <f t="shared" si="209"/>
        <v>2.4300000000000002</v>
      </c>
      <c r="AS149" s="100">
        <f t="shared" si="209"/>
        <v>2.4300000000000002</v>
      </c>
      <c r="AT149" s="100">
        <f t="shared" si="209"/>
        <v>2.4300000000000002</v>
      </c>
      <c r="AU149" s="100">
        <f t="shared" si="209"/>
        <v>2.4300000000000002</v>
      </c>
      <c r="AV149" s="100">
        <f t="shared" si="209"/>
        <v>2.4300000000000002</v>
      </c>
      <c r="AW149" s="100">
        <f t="shared" si="209"/>
        <v>2.4300000000000002</v>
      </c>
      <c r="AX149" s="100">
        <f t="shared" si="209"/>
        <v>2.4300000000000002</v>
      </c>
      <c r="AY149" s="100">
        <f t="shared" si="209"/>
        <v>2.4300000000000002</v>
      </c>
      <c r="AZ149" s="100">
        <f t="shared" si="209"/>
        <v>2.4300000000000002</v>
      </c>
      <c r="BA149" s="116">
        <f t="shared" si="210"/>
        <v>29.16</v>
      </c>
      <c r="BB149" s="100" t="s">
        <v>176</v>
      </c>
      <c r="BC149" s="100" t="s">
        <v>176</v>
      </c>
      <c r="BD149" s="100" t="s">
        <v>176</v>
      </c>
      <c r="BE149" s="100" t="s">
        <v>176</v>
      </c>
      <c r="BF149" s="100" t="s">
        <v>176</v>
      </c>
      <c r="BG149" s="100" t="s">
        <v>176</v>
      </c>
      <c r="BH149" s="100" t="s">
        <v>176</v>
      </c>
      <c r="BI149" s="100" t="s">
        <v>176</v>
      </c>
      <c r="BJ149" s="100" t="s">
        <v>176</v>
      </c>
      <c r="BK149" s="100" t="s">
        <v>176</v>
      </c>
      <c r="BL149" s="100" t="s">
        <v>176</v>
      </c>
      <c r="BM149" s="100" t="s">
        <v>176</v>
      </c>
      <c r="BN149" s="116">
        <f t="shared" si="202"/>
        <v>0</v>
      </c>
      <c r="BO149" s="100" t="s">
        <v>176</v>
      </c>
      <c r="BP149" s="100" t="s">
        <v>176</v>
      </c>
      <c r="BQ149" s="83">
        <f t="shared" si="137"/>
        <v>8.3333333333333332E-3</v>
      </c>
      <c r="BR149" s="100">
        <f t="shared" si="203"/>
        <v>291.60000000000002</v>
      </c>
      <c r="BS149" s="212"/>
    </row>
    <row r="150" spans="1:71" ht="12.75" customHeight="1" outlineLevel="1" x14ac:dyDescent="0.2">
      <c r="A150" s="9">
        <v>248</v>
      </c>
      <c r="B150" s="10" t="s">
        <v>82</v>
      </c>
      <c r="C150" s="11">
        <v>2015</v>
      </c>
      <c r="D150" s="12">
        <v>39682</v>
      </c>
      <c r="E150" s="129">
        <v>810</v>
      </c>
      <c r="F150" s="102">
        <v>486</v>
      </c>
      <c r="G150" s="208">
        <f t="shared" si="138"/>
        <v>437.40000000000003</v>
      </c>
      <c r="H150" s="71">
        <f t="shared" si="139"/>
        <v>43.740000000000009</v>
      </c>
      <c r="I150" s="71">
        <f t="shared" si="140"/>
        <v>43.740000000000009</v>
      </c>
      <c r="J150" s="71">
        <f t="shared" si="141"/>
        <v>43.740000000000009</v>
      </c>
      <c r="K150" s="71">
        <f t="shared" si="142"/>
        <v>43.740000000000009</v>
      </c>
      <c r="L150" s="71">
        <f t="shared" si="143"/>
        <v>43.740000000000009</v>
      </c>
      <c r="M150" s="71">
        <f t="shared" si="144"/>
        <v>43.740000000000009</v>
      </c>
      <c r="N150" s="71">
        <f t="shared" si="145"/>
        <v>43.740000000000009</v>
      </c>
      <c r="O150" s="130">
        <f t="shared" si="190"/>
        <v>3.645</v>
      </c>
      <c r="P150" s="130">
        <f t="shared" si="191"/>
        <v>3.645</v>
      </c>
      <c r="Q150" s="130">
        <f t="shared" si="192"/>
        <v>3.645</v>
      </c>
      <c r="R150" s="130">
        <f t="shared" si="193"/>
        <v>3.645</v>
      </c>
      <c r="S150" s="130">
        <f t="shared" si="194"/>
        <v>3.645</v>
      </c>
      <c r="T150" s="130">
        <f t="shared" si="195"/>
        <v>3.645</v>
      </c>
      <c r="U150" s="130">
        <f t="shared" si="196"/>
        <v>3.645</v>
      </c>
      <c r="V150" s="130">
        <f t="shared" si="197"/>
        <v>3.645</v>
      </c>
      <c r="W150" s="130">
        <f t="shared" si="198"/>
        <v>3.645</v>
      </c>
      <c r="X150" s="130">
        <f t="shared" si="199"/>
        <v>3.645</v>
      </c>
      <c r="Y150" s="130">
        <f t="shared" si="200"/>
        <v>3.645</v>
      </c>
      <c r="Z150" s="130">
        <f t="shared" si="201"/>
        <v>3.645</v>
      </c>
      <c r="AA150" s="100">
        <f t="shared" si="158"/>
        <v>43.740000000000009</v>
      </c>
      <c r="AB150" s="100">
        <f t="shared" si="208"/>
        <v>3.645</v>
      </c>
      <c r="AC150" s="100">
        <f t="shared" si="208"/>
        <v>3.645</v>
      </c>
      <c r="AD150" s="100">
        <f t="shared" si="208"/>
        <v>3.645</v>
      </c>
      <c r="AE150" s="100">
        <f t="shared" si="208"/>
        <v>3.645</v>
      </c>
      <c r="AF150" s="100">
        <f t="shared" si="208"/>
        <v>3.645</v>
      </c>
      <c r="AG150" s="100">
        <f t="shared" si="208"/>
        <v>3.645</v>
      </c>
      <c r="AH150" s="100">
        <f t="shared" si="208"/>
        <v>3.645</v>
      </c>
      <c r="AI150" s="100">
        <f t="shared" si="208"/>
        <v>3.645</v>
      </c>
      <c r="AJ150" s="100">
        <f t="shared" si="208"/>
        <v>3.645</v>
      </c>
      <c r="AK150" s="100">
        <f t="shared" si="208"/>
        <v>3.645</v>
      </c>
      <c r="AL150" s="100">
        <f t="shared" si="208"/>
        <v>3.645</v>
      </c>
      <c r="AM150" s="100">
        <f t="shared" si="208"/>
        <v>3.645</v>
      </c>
      <c r="AN150" s="100">
        <f t="shared" si="135"/>
        <v>43.740000000000009</v>
      </c>
      <c r="AO150" s="100">
        <f t="shared" si="209"/>
        <v>3.645</v>
      </c>
      <c r="AP150" s="100">
        <f t="shared" si="209"/>
        <v>3.645</v>
      </c>
      <c r="AQ150" s="100">
        <f t="shared" si="209"/>
        <v>3.645</v>
      </c>
      <c r="AR150" s="100">
        <f t="shared" si="209"/>
        <v>3.645</v>
      </c>
      <c r="AS150" s="100">
        <f t="shared" si="209"/>
        <v>3.645</v>
      </c>
      <c r="AT150" s="100">
        <f t="shared" si="209"/>
        <v>3.645</v>
      </c>
      <c r="AU150" s="100">
        <f t="shared" si="209"/>
        <v>3.645</v>
      </c>
      <c r="AV150" s="100">
        <f t="shared" si="209"/>
        <v>3.645</v>
      </c>
      <c r="AW150" s="100">
        <f t="shared" si="209"/>
        <v>3.645</v>
      </c>
      <c r="AX150" s="100">
        <f t="shared" si="209"/>
        <v>3.645</v>
      </c>
      <c r="AY150" s="100">
        <f t="shared" si="209"/>
        <v>3.645</v>
      </c>
      <c r="AZ150" s="100">
        <f t="shared" si="209"/>
        <v>3.645</v>
      </c>
      <c r="BA150" s="116">
        <f t="shared" si="210"/>
        <v>43.740000000000009</v>
      </c>
      <c r="BB150" s="100" t="s">
        <v>176</v>
      </c>
      <c r="BC150" s="100" t="s">
        <v>176</v>
      </c>
      <c r="BD150" s="100" t="s">
        <v>176</v>
      </c>
      <c r="BE150" s="100" t="s">
        <v>176</v>
      </c>
      <c r="BF150" s="100" t="s">
        <v>176</v>
      </c>
      <c r="BG150" s="100" t="s">
        <v>176</v>
      </c>
      <c r="BH150" s="100" t="s">
        <v>176</v>
      </c>
      <c r="BI150" s="100" t="s">
        <v>176</v>
      </c>
      <c r="BJ150" s="100" t="s">
        <v>176</v>
      </c>
      <c r="BK150" s="100" t="s">
        <v>176</v>
      </c>
      <c r="BL150" s="100" t="s">
        <v>176</v>
      </c>
      <c r="BM150" s="100" t="s">
        <v>176</v>
      </c>
      <c r="BN150" s="116">
        <f t="shared" si="202"/>
        <v>0</v>
      </c>
      <c r="BO150" s="100" t="s">
        <v>176</v>
      </c>
      <c r="BP150" s="100" t="s">
        <v>176</v>
      </c>
      <c r="BQ150" s="83">
        <f t="shared" si="137"/>
        <v>8.3333333333333332E-3</v>
      </c>
      <c r="BR150" s="100">
        <f t="shared" si="203"/>
        <v>437.40000000000009</v>
      </c>
      <c r="BS150" s="212"/>
    </row>
    <row r="151" spans="1:71" ht="12.75" customHeight="1" outlineLevel="1" x14ac:dyDescent="0.2">
      <c r="A151" s="9">
        <v>249</v>
      </c>
      <c r="B151" s="10" t="s">
        <v>82</v>
      </c>
      <c r="C151" s="11">
        <v>2015</v>
      </c>
      <c r="D151" s="12">
        <v>39682</v>
      </c>
      <c r="E151" s="129">
        <v>810</v>
      </c>
      <c r="F151" s="102">
        <v>486</v>
      </c>
      <c r="G151" s="208">
        <f t="shared" si="138"/>
        <v>437.40000000000003</v>
      </c>
      <c r="H151" s="71">
        <f t="shared" si="139"/>
        <v>43.740000000000009</v>
      </c>
      <c r="I151" s="71">
        <f t="shared" si="140"/>
        <v>43.740000000000009</v>
      </c>
      <c r="J151" s="71">
        <f t="shared" si="141"/>
        <v>43.740000000000009</v>
      </c>
      <c r="K151" s="71">
        <f t="shared" si="142"/>
        <v>43.740000000000009</v>
      </c>
      <c r="L151" s="71">
        <f t="shared" si="143"/>
        <v>43.740000000000009</v>
      </c>
      <c r="M151" s="71">
        <f t="shared" si="144"/>
        <v>43.740000000000009</v>
      </c>
      <c r="N151" s="71">
        <f t="shared" si="145"/>
        <v>43.740000000000009</v>
      </c>
      <c r="O151" s="130">
        <f t="shared" si="190"/>
        <v>3.645</v>
      </c>
      <c r="P151" s="130">
        <f t="shared" si="191"/>
        <v>3.645</v>
      </c>
      <c r="Q151" s="130">
        <f t="shared" si="192"/>
        <v>3.645</v>
      </c>
      <c r="R151" s="130">
        <f t="shared" si="193"/>
        <v>3.645</v>
      </c>
      <c r="S151" s="130">
        <f t="shared" si="194"/>
        <v>3.645</v>
      </c>
      <c r="T151" s="130">
        <f t="shared" si="195"/>
        <v>3.645</v>
      </c>
      <c r="U151" s="130">
        <f t="shared" si="196"/>
        <v>3.645</v>
      </c>
      <c r="V151" s="130">
        <f t="shared" si="197"/>
        <v>3.645</v>
      </c>
      <c r="W151" s="130">
        <f t="shared" si="198"/>
        <v>3.645</v>
      </c>
      <c r="X151" s="130">
        <f t="shared" si="199"/>
        <v>3.645</v>
      </c>
      <c r="Y151" s="130">
        <f t="shared" si="200"/>
        <v>3.645</v>
      </c>
      <c r="Z151" s="130">
        <f t="shared" si="201"/>
        <v>3.645</v>
      </c>
      <c r="AA151" s="100">
        <f t="shared" si="158"/>
        <v>43.740000000000009</v>
      </c>
      <c r="AB151" s="100">
        <f t="shared" si="208"/>
        <v>3.645</v>
      </c>
      <c r="AC151" s="100">
        <f t="shared" si="208"/>
        <v>3.645</v>
      </c>
      <c r="AD151" s="100">
        <f t="shared" si="208"/>
        <v>3.645</v>
      </c>
      <c r="AE151" s="100">
        <f t="shared" si="208"/>
        <v>3.645</v>
      </c>
      <c r="AF151" s="100">
        <f t="shared" si="208"/>
        <v>3.645</v>
      </c>
      <c r="AG151" s="100">
        <f t="shared" si="208"/>
        <v>3.645</v>
      </c>
      <c r="AH151" s="100">
        <f t="shared" si="208"/>
        <v>3.645</v>
      </c>
      <c r="AI151" s="100">
        <f t="shared" si="208"/>
        <v>3.645</v>
      </c>
      <c r="AJ151" s="100">
        <f t="shared" si="208"/>
        <v>3.645</v>
      </c>
      <c r="AK151" s="100">
        <f t="shared" si="208"/>
        <v>3.645</v>
      </c>
      <c r="AL151" s="100">
        <f t="shared" si="208"/>
        <v>3.645</v>
      </c>
      <c r="AM151" s="100">
        <f t="shared" si="208"/>
        <v>3.645</v>
      </c>
      <c r="AN151" s="100">
        <f t="shared" si="135"/>
        <v>43.740000000000009</v>
      </c>
      <c r="AO151" s="100">
        <f t="shared" si="209"/>
        <v>3.645</v>
      </c>
      <c r="AP151" s="100">
        <f t="shared" si="209"/>
        <v>3.645</v>
      </c>
      <c r="AQ151" s="100">
        <f t="shared" si="209"/>
        <v>3.645</v>
      </c>
      <c r="AR151" s="100">
        <f t="shared" si="209"/>
        <v>3.645</v>
      </c>
      <c r="AS151" s="100">
        <f t="shared" si="209"/>
        <v>3.645</v>
      </c>
      <c r="AT151" s="100">
        <f t="shared" si="209"/>
        <v>3.645</v>
      </c>
      <c r="AU151" s="100">
        <f t="shared" si="209"/>
        <v>3.645</v>
      </c>
      <c r="AV151" s="100">
        <f t="shared" si="209"/>
        <v>3.645</v>
      </c>
      <c r="AW151" s="100">
        <f t="shared" si="209"/>
        <v>3.645</v>
      </c>
      <c r="AX151" s="100">
        <f t="shared" si="209"/>
        <v>3.645</v>
      </c>
      <c r="AY151" s="100">
        <f t="shared" si="209"/>
        <v>3.645</v>
      </c>
      <c r="AZ151" s="100">
        <f t="shared" si="209"/>
        <v>3.645</v>
      </c>
      <c r="BA151" s="116">
        <f t="shared" si="210"/>
        <v>43.740000000000009</v>
      </c>
      <c r="BB151" s="100" t="s">
        <v>176</v>
      </c>
      <c r="BC151" s="100" t="s">
        <v>176</v>
      </c>
      <c r="BD151" s="100" t="s">
        <v>176</v>
      </c>
      <c r="BE151" s="100" t="s">
        <v>176</v>
      </c>
      <c r="BF151" s="100" t="s">
        <v>176</v>
      </c>
      <c r="BG151" s="100" t="s">
        <v>176</v>
      </c>
      <c r="BH151" s="100" t="s">
        <v>176</v>
      </c>
      <c r="BI151" s="100" t="s">
        <v>176</v>
      </c>
      <c r="BJ151" s="100" t="s">
        <v>176</v>
      </c>
      <c r="BK151" s="100" t="s">
        <v>176</v>
      </c>
      <c r="BL151" s="100" t="s">
        <v>176</v>
      </c>
      <c r="BM151" s="100" t="s">
        <v>176</v>
      </c>
      <c r="BN151" s="116">
        <f t="shared" si="202"/>
        <v>0</v>
      </c>
      <c r="BO151" s="100" t="s">
        <v>176</v>
      </c>
      <c r="BP151" s="100" t="s">
        <v>176</v>
      </c>
      <c r="BQ151" s="83">
        <f t="shared" si="137"/>
        <v>8.3333333333333332E-3</v>
      </c>
      <c r="BR151" s="100">
        <f t="shared" si="203"/>
        <v>437.40000000000009</v>
      </c>
      <c r="BS151" s="212"/>
    </row>
    <row r="152" spans="1:71" ht="12.75" customHeight="1" outlineLevel="1" x14ac:dyDescent="0.2">
      <c r="A152" s="9">
        <v>250</v>
      </c>
      <c r="B152" s="10" t="s">
        <v>82</v>
      </c>
      <c r="C152" s="11">
        <v>2015</v>
      </c>
      <c r="D152" s="12">
        <v>39682</v>
      </c>
      <c r="E152" s="129">
        <v>810</v>
      </c>
      <c r="F152" s="102">
        <v>486</v>
      </c>
      <c r="G152" s="208">
        <f t="shared" si="138"/>
        <v>437.40000000000003</v>
      </c>
      <c r="H152" s="71">
        <f t="shared" si="139"/>
        <v>43.740000000000009</v>
      </c>
      <c r="I152" s="71">
        <f t="shared" si="140"/>
        <v>43.740000000000009</v>
      </c>
      <c r="J152" s="71">
        <f t="shared" si="141"/>
        <v>43.740000000000009</v>
      </c>
      <c r="K152" s="71">
        <f t="shared" si="142"/>
        <v>43.740000000000009</v>
      </c>
      <c r="L152" s="71">
        <f t="shared" si="143"/>
        <v>43.740000000000009</v>
      </c>
      <c r="M152" s="71">
        <f t="shared" si="144"/>
        <v>43.740000000000009</v>
      </c>
      <c r="N152" s="71">
        <f t="shared" si="145"/>
        <v>43.740000000000009</v>
      </c>
      <c r="O152" s="130">
        <f t="shared" si="190"/>
        <v>3.645</v>
      </c>
      <c r="P152" s="130">
        <f t="shared" si="191"/>
        <v>3.645</v>
      </c>
      <c r="Q152" s="130">
        <f t="shared" si="192"/>
        <v>3.645</v>
      </c>
      <c r="R152" s="130">
        <f t="shared" si="193"/>
        <v>3.645</v>
      </c>
      <c r="S152" s="130">
        <f t="shared" si="194"/>
        <v>3.645</v>
      </c>
      <c r="T152" s="130">
        <f t="shared" si="195"/>
        <v>3.645</v>
      </c>
      <c r="U152" s="130">
        <f t="shared" si="196"/>
        <v>3.645</v>
      </c>
      <c r="V152" s="130">
        <f t="shared" si="197"/>
        <v>3.645</v>
      </c>
      <c r="W152" s="130">
        <f t="shared" si="198"/>
        <v>3.645</v>
      </c>
      <c r="X152" s="130">
        <f t="shared" si="199"/>
        <v>3.645</v>
      </c>
      <c r="Y152" s="130">
        <f t="shared" si="200"/>
        <v>3.645</v>
      </c>
      <c r="Z152" s="130">
        <f t="shared" si="201"/>
        <v>3.645</v>
      </c>
      <c r="AA152" s="100">
        <f t="shared" si="158"/>
        <v>43.740000000000009</v>
      </c>
      <c r="AB152" s="100">
        <f t="shared" si="208"/>
        <v>3.645</v>
      </c>
      <c r="AC152" s="100">
        <f t="shared" si="208"/>
        <v>3.645</v>
      </c>
      <c r="AD152" s="100">
        <f t="shared" si="208"/>
        <v>3.645</v>
      </c>
      <c r="AE152" s="100">
        <f t="shared" si="208"/>
        <v>3.645</v>
      </c>
      <c r="AF152" s="100">
        <f t="shared" si="208"/>
        <v>3.645</v>
      </c>
      <c r="AG152" s="100">
        <f t="shared" si="208"/>
        <v>3.645</v>
      </c>
      <c r="AH152" s="100">
        <f t="shared" si="208"/>
        <v>3.645</v>
      </c>
      <c r="AI152" s="100">
        <f t="shared" si="208"/>
        <v>3.645</v>
      </c>
      <c r="AJ152" s="100">
        <f t="shared" si="208"/>
        <v>3.645</v>
      </c>
      <c r="AK152" s="100">
        <f t="shared" si="208"/>
        <v>3.645</v>
      </c>
      <c r="AL152" s="100">
        <f t="shared" si="208"/>
        <v>3.645</v>
      </c>
      <c r="AM152" s="100">
        <f t="shared" si="208"/>
        <v>3.645</v>
      </c>
      <c r="AN152" s="100">
        <f t="shared" si="135"/>
        <v>43.740000000000009</v>
      </c>
      <c r="AO152" s="100">
        <f t="shared" si="209"/>
        <v>3.645</v>
      </c>
      <c r="AP152" s="100">
        <f t="shared" si="209"/>
        <v>3.645</v>
      </c>
      <c r="AQ152" s="100">
        <f t="shared" si="209"/>
        <v>3.645</v>
      </c>
      <c r="AR152" s="100">
        <f t="shared" si="209"/>
        <v>3.645</v>
      </c>
      <c r="AS152" s="100">
        <f t="shared" si="209"/>
        <v>3.645</v>
      </c>
      <c r="AT152" s="100">
        <f t="shared" si="209"/>
        <v>3.645</v>
      </c>
      <c r="AU152" s="100">
        <f t="shared" si="209"/>
        <v>3.645</v>
      </c>
      <c r="AV152" s="100">
        <f t="shared" si="209"/>
        <v>3.645</v>
      </c>
      <c r="AW152" s="100">
        <f t="shared" si="209"/>
        <v>3.645</v>
      </c>
      <c r="AX152" s="100">
        <f t="shared" si="209"/>
        <v>3.645</v>
      </c>
      <c r="AY152" s="100">
        <f t="shared" si="209"/>
        <v>3.645</v>
      </c>
      <c r="AZ152" s="100">
        <f t="shared" si="209"/>
        <v>3.645</v>
      </c>
      <c r="BA152" s="116">
        <f>SUM(AO152:AZ152)</f>
        <v>43.740000000000009</v>
      </c>
      <c r="BB152" s="100" t="s">
        <v>176</v>
      </c>
      <c r="BC152" s="100" t="s">
        <v>176</v>
      </c>
      <c r="BD152" s="100" t="s">
        <v>176</v>
      </c>
      <c r="BE152" s="100" t="s">
        <v>176</v>
      </c>
      <c r="BF152" s="100" t="s">
        <v>176</v>
      </c>
      <c r="BG152" s="100" t="s">
        <v>176</v>
      </c>
      <c r="BH152" s="100" t="s">
        <v>176</v>
      </c>
      <c r="BI152" s="100" t="s">
        <v>176</v>
      </c>
      <c r="BJ152" s="100" t="s">
        <v>176</v>
      </c>
      <c r="BK152" s="100" t="s">
        <v>176</v>
      </c>
      <c r="BL152" s="100" t="s">
        <v>176</v>
      </c>
      <c r="BM152" s="100" t="s">
        <v>176</v>
      </c>
      <c r="BN152" s="116">
        <f t="shared" si="202"/>
        <v>0</v>
      </c>
      <c r="BO152" s="100" t="s">
        <v>176</v>
      </c>
      <c r="BP152" s="100" t="s">
        <v>176</v>
      </c>
      <c r="BQ152" s="83">
        <f t="shared" si="137"/>
        <v>8.3333333333333332E-3</v>
      </c>
      <c r="BR152" s="100">
        <f t="shared" si="203"/>
        <v>437.40000000000009</v>
      </c>
      <c r="BS152" s="212"/>
    </row>
    <row r="153" spans="1:71" ht="12.75" customHeight="1" outlineLevel="1" x14ac:dyDescent="0.2">
      <c r="A153" s="9">
        <v>251</v>
      </c>
      <c r="B153" s="10" t="s">
        <v>82</v>
      </c>
      <c r="C153" s="11">
        <v>2015</v>
      </c>
      <c r="D153" s="12">
        <v>39682</v>
      </c>
      <c r="E153" s="129">
        <v>810</v>
      </c>
      <c r="F153" s="102">
        <v>486</v>
      </c>
      <c r="G153" s="208">
        <f t="shared" si="138"/>
        <v>437.40000000000003</v>
      </c>
      <c r="H153" s="71">
        <f t="shared" si="139"/>
        <v>43.740000000000009</v>
      </c>
      <c r="I153" s="71">
        <f t="shared" si="140"/>
        <v>43.740000000000009</v>
      </c>
      <c r="J153" s="71">
        <f t="shared" si="141"/>
        <v>43.740000000000009</v>
      </c>
      <c r="K153" s="71">
        <f t="shared" si="142"/>
        <v>43.740000000000009</v>
      </c>
      <c r="L153" s="71">
        <f t="shared" si="143"/>
        <v>43.740000000000009</v>
      </c>
      <c r="M153" s="71">
        <f t="shared" si="144"/>
        <v>43.740000000000009</v>
      </c>
      <c r="N153" s="71">
        <f t="shared" si="145"/>
        <v>43.740000000000009</v>
      </c>
      <c r="O153" s="130">
        <f t="shared" si="190"/>
        <v>3.645</v>
      </c>
      <c r="P153" s="130">
        <f t="shared" si="191"/>
        <v>3.645</v>
      </c>
      <c r="Q153" s="130">
        <f t="shared" si="192"/>
        <v>3.645</v>
      </c>
      <c r="R153" s="130">
        <f t="shared" si="193"/>
        <v>3.645</v>
      </c>
      <c r="S153" s="130">
        <f t="shared" si="194"/>
        <v>3.645</v>
      </c>
      <c r="T153" s="130">
        <f t="shared" si="195"/>
        <v>3.645</v>
      </c>
      <c r="U153" s="130">
        <f t="shared" si="196"/>
        <v>3.645</v>
      </c>
      <c r="V153" s="130">
        <f t="shared" si="197"/>
        <v>3.645</v>
      </c>
      <c r="W153" s="130">
        <f t="shared" si="198"/>
        <v>3.645</v>
      </c>
      <c r="X153" s="130">
        <f t="shared" si="199"/>
        <v>3.645</v>
      </c>
      <c r="Y153" s="130">
        <f t="shared" si="200"/>
        <v>3.645</v>
      </c>
      <c r="Z153" s="130">
        <f t="shared" si="201"/>
        <v>3.645</v>
      </c>
      <c r="AA153" s="100">
        <f t="shared" si="158"/>
        <v>43.740000000000009</v>
      </c>
      <c r="AB153" s="100">
        <f t="shared" si="208"/>
        <v>3.645</v>
      </c>
      <c r="AC153" s="100">
        <f t="shared" si="208"/>
        <v>3.645</v>
      </c>
      <c r="AD153" s="100">
        <f t="shared" si="208"/>
        <v>3.645</v>
      </c>
      <c r="AE153" s="100">
        <f t="shared" si="208"/>
        <v>3.645</v>
      </c>
      <c r="AF153" s="100">
        <f t="shared" si="208"/>
        <v>3.645</v>
      </c>
      <c r="AG153" s="100">
        <f t="shared" si="208"/>
        <v>3.645</v>
      </c>
      <c r="AH153" s="100">
        <f t="shared" si="208"/>
        <v>3.645</v>
      </c>
      <c r="AI153" s="100">
        <f t="shared" si="208"/>
        <v>3.645</v>
      </c>
      <c r="AJ153" s="100">
        <f t="shared" si="208"/>
        <v>3.645</v>
      </c>
      <c r="AK153" s="100">
        <f t="shared" si="208"/>
        <v>3.645</v>
      </c>
      <c r="AL153" s="100">
        <f t="shared" si="208"/>
        <v>3.645</v>
      </c>
      <c r="AM153" s="100">
        <f t="shared" si="208"/>
        <v>3.645</v>
      </c>
      <c r="AN153" s="100">
        <f t="shared" si="135"/>
        <v>43.740000000000009</v>
      </c>
      <c r="AO153" s="100">
        <f t="shared" si="209"/>
        <v>3.645</v>
      </c>
      <c r="AP153" s="100">
        <f t="shared" si="209"/>
        <v>3.645</v>
      </c>
      <c r="AQ153" s="100">
        <f t="shared" si="209"/>
        <v>3.645</v>
      </c>
      <c r="AR153" s="100">
        <f t="shared" si="209"/>
        <v>3.645</v>
      </c>
      <c r="AS153" s="100">
        <f t="shared" si="209"/>
        <v>3.645</v>
      </c>
      <c r="AT153" s="100">
        <f t="shared" si="209"/>
        <v>3.645</v>
      </c>
      <c r="AU153" s="100">
        <f t="shared" si="209"/>
        <v>3.645</v>
      </c>
      <c r="AV153" s="100">
        <f t="shared" si="209"/>
        <v>3.645</v>
      </c>
      <c r="AW153" s="100">
        <f t="shared" si="209"/>
        <v>3.645</v>
      </c>
      <c r="AX153" s="100">
        <f t="shared" si="209"/>
        <v>3.645</v>
      </c>
      <c r="AY153" s="100">
        <f t="shared" si="209"/>
        <v>3.645</v>
      </c>
      <c r="AZ153" s="100">
        <f t="shared" si="209"/>
        <v>3.645</v>
      </c>
      <c r="BA153" s="116">
        <f t="shared" ref="BA153:BA165" si="211">SUM(AO153:AZ153)</f>
        <v>43.740000000000009</v>
      </c>
      <c r="BB153" s="100" t="s">
        <v>176</v>
      </c>
      <c r="BC153" s="100" t="s">
        <v>176</v>
      </c>
      <c r="BD153" s="100" t="s">
        <v>176</v>
      </c>
      <c r="BE153" s="100" t="s">
        <v>176</v>
      </c>
      <c r="BF153" s="100" t="s">
        <v>176</v>
      </c>
      <c r="BG153" s="100" t="s">
        <v>176</v>
      </c>
      <c r="BH153" s="100" t="s">
        <v>176</v>
      </c>
      <c r="BI153" s="100" t="s">
        <v>176</v>
      </c>
      <c r="BJ153" s="100" t="s">
        <v>176</v>
      </c>
      <c r="BK153" s="100" t="s">
        <v>176</v>
      </c>
      <c r="BL153" s="100" t="s">
        <v>176</v>
      </c>
      <c r="BM153" s="100" t="s">
        <v>176</v>
      </c>
      <c r="BN153" s="116">
        <f t="shared" si="202"/>
        <v>0</v>
      </c>
      <c r="BO153" s="100" t="s">
        <v>176</v>
      </c>
      <c r="BP153" s="100" t="s">
        <v>176</v>
      </c>
      <c r="BQ153" s="83">
        <f t="shared" si="137"/>
        <v>8.3333333333333332E-3</v>
      </c>
      <c r="BR153" s="100">
        <f t="shared" si="203"/>
        <v>437.40000000000009</v>
      </c>
      <c r="BS153" s="212"/>
    </row>
    <row r="154" spans="1:71" ht="12.75" customHeight="1" outlineLevel="1" x14ac:dyDescent="0.2">
      <c r="A154" s="9">
        <v>259</v>
      </c>
      <c r="B154" s="10" t="s">
        <v>93</v>
      </c>
      <c r="C154" s="11">
        <v>5492</v>
      </c>
      <c r="D154" s="12">
        <v>39856</v>
      </c>
      <c r="E154" s="129">
        <v>2100</v>
      </c>
      <c r="F154" s="102">
        <v>1260</v>
      </c>
      <c r="G154" s="208">
        <f t="shared" si="138"/>
        <v>1134</v>
      </c>
      <c r="H154" s="71">
        <f t="shared" si="139"/>
        <v>113.4</v>
      </c>
      <c r="I154" s="71">
        <f t="shared" si="140"/>
        <v>113.4</v>
      </c>
      <c r="J154" s="71">
        <f t="shared" si="141"/>
        <v>113.4</v>
      </c>
      <c r="K154" s="71">
        <f t="shared" si="142"/>
        <v>113.4</v>
      </c>
      <c r="L154" s="71">
        <f t="shared" si="143"/>
        <v>113.4</v>
      </c>
      <c r="M154" s="71">
        <f t="shared" si="144"/>
        <v>113.4</v>
      </c>
      <c r="N154" s="71">
        <f t="shared" si="145"/>
        <v>113.4</v>
      </c>
      <c r="O154" s="130">
        <f t="shared" si="190"/>
        <v>9.4499999999999993</v>
      </c>
      <c r="P154" s="130">
        <f t="shared" si="191"/>
        <v>9.4499999999999993</v>
      </c>
      <c r="Q154" s="130">
        <f t="shared" si="192"/>
        <v>9.4499999999999993</v>
      </c>
      <c r="R154" s="130">
        <f t="shared" si="193"/>
        <v>9.4499999999999993</v>
      </c>
      <c r="S154" s="130">
        <f t="shared" si="194"/>
        <v>9.4499999999999993</v>
      </c>
      <c r="T154" s="130">
        <f t="shared" si="195"/>
        <v>9.4499999999999993</v>
      </c>
      <c r="U154" s="130">
        <f t="shared" si="196"/>
        <v>9.4499999999999993</v>
      </c>
      <c r="V154" s="130">
        <f t="shared" si="197"/>
        <v>9.4499999999999993</v>
      </c>
      <c r="W154" s="130">
        <f t="shared" si="198"/>
        <v>9.4499999999999993</v>
      </c>
      <c r="X154" s="130">
        <f t="shared" si="199"/>
        <v>9.4499999999999993</v>
      </c>
      <c r="Y154" s="130">
        <f t="shared" si="200"/>
        <v>9.4499999999999993</v>
      </c>
      <c r="Z154" s="130">
        <f t="shared" si="201"/>
        <v>9.4499999999999993</v>
      </c>
      <c r="AA154" s="100">
        <f t="shared" si="158"/>
        <v>113.40000000000002</v>
      </c>
      <c r="AB154" s="100">
        <f t="shared" si="208"/>
        <v>9.4499999999999993</v>
      </c>
      <c r="AC154" s="100">
        <f t="shared" si="208"/>
        <v>9.4499999999999993</v>
      </c>
      <c r="AD154" s="100">
        <f t="shared" si="208"/>
        <v>9.4499999999999993</v>
      </c>
      <c r="AE154" s="100">
        <f t="shared" si="208"/>
        <v>9.4499999999999993</v>
      </c>
      <c r="AF154" s="100">
        <f t="shared" si="208"/>
        <v>9.4499999999999993</v>
      </c>
      <c r="AG154" s="100">
        <f t="shared" si="208"/>
        <v>9.4499999999999993</v>
      </c>
      <c r="AH154" s="100">
        <f t="shared" si="208"/>
        <v>9.4499999999999993</v>
      </c>
      <c r="AI154" s="100">
        <f t="shared" si="208"/>
        <v>9.4499999999999993</v>
      </c>
      <c r="AJ154" s="100">
        <f t="shared" si="208"/>
        <v>9.4499999999999993</v>
      </c>
      <c r="AK154" s="100">
        <f t="shared" si="208"/>
        <v>9.4499999999999993</v>
      </c>
      <c r="AL154" s="100">
        <f t="shared" si="208"/>
        <v>9.4499999999999993</v>
      </c>
      <c r="AM154" s="100">
        <f t="shared" si="208"/>
        <v>9.4499999999999993</v>
      </c>
      <c r="AN154" s="100">
        <f t="shared" si="135"/>
        <v>113.40000000000002</v>
      </c>
      <c r="AO154" s="100">
        <f t="shared" si="209"/>
        <v>9.4499999999999993</v>
      </c>
      <c r="AP154" s="100">
        <f t="shared" si="209"/>
        <v>9.4499999999999993</v>
      </c>
      <c r="AQ154" s="100">
        <f t="shared" si="209"/>
        <v>9.4499999999999993</v>
      </c>
      <c r="AR154" s="100">
        <f t="shared" si="209"/>
        <v>9.4499999999999993</v>
      </c>
      <c r="AS154" s="100">
        <f t="shared" si="209"/>
        <v>9.4499999999999993</v>
      </c>
      <c r="AT154" s="100">
        <f t="shared" si="209"/>
        <v>9.4499999999999993</v>
      </c>
      <c r="AU154" s="100">
        <f t="shared" si="209"/>
        <v>9.4499999999999993</v>
      </c>
      <c r="AV154" s="100">
        <f t="shared" si="209"/>
        <v>9.4499999999999993</v>
      </c>
      <c r="AW154" s="100">
        <f t="shared" si="209"/>
        <v>9.4499999999999993</v>
      </c>
      <c r="AX154" s="100">
        <f t="shared" si="209"/>
        <v>9.4499999999999993</v>
      </c>
      <c r="AY154" s="100">
        <f t="shared" si="209"/>
        <v>9.4499999999999993</v>
      </c>
      <c r="AZ154" s="100">
        <f t="shared" si="209"/>
        <v>9.4499999999999993</v>
      </c>
      <c r="BA154" s="116">
        <f t="shared" si="211"/>
        <v>113.40000000000002</v>
      </c>
      <c r="BB154" s="100" t="s">
        <v>176</v>
      </c>
      <c r="BC154" s="100" t="s">
        <v>176</v>
      </c>
      <c r="BD154" s="100" t="s">
        <v>176</v>
      </c>
      <c r="BE154" s="100" t="s">
        <v>176</v>
      </c>
      <c r="BF154" s="100" t="s">
        <v>176</v>
      </c>
      <c r="BG154" s="100" t="s">
        <v>176</v>
      </c>
      <c r="BH154" s="100" t="s">
        <v>176</v>
      </c>
      <c r="BI154" s="100" t="s">
        <v>176</v>
      </c>
      <c r="BJ154" s="100" t="s">
        <v>176</v>
      </c>
      <c r="BK154" s="100" t="s">
        <v>176</v>
      </c>
      <c r="BL154" s="100" t="s">
        <v>176</v>
      </c>
      <c r="BM154" s="100" t="s">
        <v>176</v>
      </c>
      <c r="BN154" s="116">
        <f t="shared" si="202"/>
        <v>0</v>
      </c>
      <c r="BO154" s="100" t="s">
        <v>176</v>
      </c>
      <c r="BP154" s="100" t="s">
        <v>176</v>
      </c>
      <c r="BQ154" s="83">
        <f t="shared" si="137"/>
        <v>8.3333333333333332E-3</v>
      </c>
      <c r="BR154" s="100">
        <f t="shared" si="203"/>
        <v>1134</v>
      </c>
      <c r="BS154" s="212"/>
    </row>
    <row r="155" spans="1:71" ht="12.75" customHeight="1" outlineLevel="1" x14ac:dyDescent="0.2">
      <c r="A155" s="9">
        <v>262</v>
      </c>
      <c r="B155" s="10" t="s">
        <v>96</v>
      </c>
      <c r="C155" s="11">
        <v>97</v>
      </c>
      <c r="D155" s="12">
        <v>39899</v>
      </c>
      <c r="E155" s="129">
        <v>1978</v>
      </c>
      <c r="F155" s="102">
        <v>1186.8</v>
      </c>
      <c r="G155" s="208">
        <f t="shared" si="138"/>
        <v>1068.1199999999999</v>
      </c>
      <c r="H155" s="71">
        <f t="shared" si="139"/>
        <v>106.812</v>
      </c>
      <c r="I155" s="71">
        <f t="shared" si="140"/>
        <v>106.812</v>
      </c>
      <c r="J155" s="71">
        <f t="shared" si="141"/>
        <v>106.812</v>
      </c>
      <c r="K155" s="71">
        <f t="shared" si="142"/>
        <v>106.812</v>
      </c>
      <c r="L155" s="71">
        <f t="shared" si="143"/>
        <v>106.812</v>
      </c>
      <c r="M155" s="71">
        <f t="shared" si="144"/>
        <v>106.812</v>
      </c>
      <c r="N155" s="71">
        <f t="shared" si="145"/>
        <v>106.812</v>
      </c>
      <c r="O155" s="130">
        <f t="shared" si="190"/>
        <v>8.9009999999999998</v>
      </c>
      <c r="P155" s="130">
        <f t="shared" si="191"/>
        <v>8.9009999999999998</v>
      </c>
      <c r="Q155" s="130">
        <f t="shared" si="192"/>
        <v>8.9009999999999998</v>
      </c>
      <c r="R155" s="130">
        <f t="shared" si="193"/>
        <v>8.9009999999999998</v>
      </c>
      <c r="S155" s="130">
        <f t="shared" si="194"/>
        <v>8.9009999999999998</v>
      </c>
      <c r="T155" s="130">
        <f t="shared" si="195"/>
        <v>8.9009999999999998</v>
      </c>
      <c r="U155" s="130">
        <f t="shared" si="196"/>
        <v>8.9009999999999998</v>
      </c>
      <c r="V155" s="130">
        <f t="shared" si="197"/>
        <v>8.9009999999999998</v>
      </c>
      <c r="W155" s="130">
        <f t="shared" si="198"/>
        <v>8.9009999999999998</v>
      </c>
      <c r="X155" s="130">
        <f t="shared" si="199"/>
        <v>8.9009999999999998</v>
      </c>
      <c r="Y155" s="130">
        <f t="shared" si="200"/>
        <v>8.9009999999999998</v>
      </c>
      <c r="Z155" s="130">
        <f t="shared" si="201"/>
        <v>8.9009999999999998</v>
      </c>
      <c r="AA155" s="100">
        <f t="shared" si="158"/>
        <v>106.81199999999997</v>
      </c>
      <c r="AB155" s="100">
        <f t="shared" si="208"/>
        <v>8.9009999999999998</v>
      </c>
      <c r="AC155" s="100">
        <f t="shared" si="208"/>
        <v>8.9009999999999998</v>
      </c>
      <c r="AD155" s="100">
        <f t="shared" si="208"/>
        <v>8.9009999999999998</v>
      </c>
      <c r="AE155" s="100">
        <f t="shared" si="208"/>
        <v>8.9009999999999998</v>
      </c>
      <c r="AF155" s="100">
        <f t="shared" si="208"/>
        <v>8.9009999999999998</v>
      </c>
      <c r="AG155" s="100">
        <f t="shared" si="208"/>
        <v>8.9009999999999998</v>
      </c>
      <c r="AH155" s="100">
        <f t="shared" si="208"/>
        <v>8.9009999999999998</v>
      </c>
      <c r="AI155" s="100">
        <f t="shared" si="208"/>
        <v>8.9009999999999998</v>
      </c>
      <c r="AJ155" s="100">
        <f t="shared" si="208"/>
        <v>8.9009999999999998</v>
      </c>
      <c r="AK155" s="100">
        <f t="shared" si="208"/>
        <v>8.9009999999999998</v>
      </c>
      <c r="AL155" s="100">
        <f t="shared" si="208"/>
        <v>8.9009999999999998</v>
      </c>
      <c r="AM155" s="100">
        <f t="shared" si="208"/>
        <v>8.9009999999999998</v>
      </c>
      <c r="AN155" s="100">
        <f t="shared" si="135"/>
        <v>106.81199999999997</v>
      </c>
      <c r="AO155" s="100">
        <f t="shared" si="209"/>
        <v>8.9009999999999998</v>
      </c>
      <c r="AP155" s="100">
        <f t="shared" si="209"/>
        <v>8.9009999999999998</v>
      </c>
      <c r="AQ155" s="100">
        <f t="shared" si="209"/>
        <v>8.9009999999999998</v>
      </c>
      <c r="AR155" s="100">
        <f t="shared" si="209"/>
        <v>8.9009999999999998</v>
      </c>
      <c r="AS155" s="100">
        <f t="shared" si="209"/>
        <v>8.9009999999999998</v>
      </c>
      <c r="AT155" s="100">
        <f t="shared" si="209"/>
        <v>8.9009999999999998</v>
      </c>
      <c r="AU155" s="100">
        <f t="shared" si="209"/>
        <v>8.9009999999999998</v>
      </c>
      <c r="AV155" s="100">
        <f t="shared" si="209"/>
        <v>8.9009999999999998</v>
      </c>
      <c r="AW155" s="100">
        <f t="shared" si="209"/>
        <v>8.9009999999999998</v>
      </c>
      <c r="AX155" s="100">
        <f t="shared" si="209"/>
        <v>8.9009999999999998</v>
      </c>
      <c r="AY155" s="100">
        <f t="shared" si="209"/>
        <v>8.9009999999999998</v>
      </c>
      <c r="AZ155" s="100">
        <f t="shared" si="209"/>
        <v>8.9009999999999998</v>
      </c>
      <c r="BA155" s="116">
        <f t="shared" si="211"/>
        <v>106.81199999999997</v>
      </c>
      <c r="BB155" s="100" t="s">
        <v>176</v>
      </c>
      <c r="BC155" s="100" t="s">
        <v>176</v>
      </c>
      <c r="BD155" s="100" t="s">
        <v>176</v>
      </c>
      <c r="BE155" s="100" t="s">
        <v>176</v>
      </c>
      <c r="BF155" s="100" t="s">
        <v>176</v>
      </c>
      <c r="BG155" s="100" t="s">
        <v>176</v>
      </c>
      <c r="BH155" s="100" t="s">
        <v>176</v>
      </c>
      <c r="BI155" s="100" t="s">
        <v>176</v>
      </c>
      <c r="BJ155" s="100" t="s">
        <v>176</v>
      </c>
      <c r="BK155" s="100" t="s">
        <v>176</v>
      </c>
      <c r="BL155" s="100" t="s">
        <v>176</v>
      </c>
      <c r="BM155" s="100" t="s">
        <v>176</v>
      </c>
      <c r="BN155" s="116">
        <f t="shared" si="202"/>
        <v>0</v>
      </c>
      <c r="BO155" s="100" t="s">
        <v>176</v>
      </c>
      <c r="BP155" s="100" t="s">
        <v>176</v>
      </c>
      <c r="BQ155" s="83">
        <f t="shared" si="137"/>
        <v>8.3333333333333332E-3</v>
      </c>
      <c r="BR155" s="100">
        <f t="shared" si="203"/>
        <v>1068.1199999999999</v>
      </c>
      <c r="BS155" s="212"/>
    </row>
    <row r="156" spans="1:71" ht="12.75" customHeight="1" outlineLevel="1" x14ac:dyDescent="0.2">
      <c r="A156" s="9">
        <v>263</v>
      </c>
      <c r="B156" s="10" t="s">
        <v>97</v>
      </c>
      <c r="C156" s="11">
        <v>96</v>
      </c>
      <c r="D156" s="12">
        <v>39899</v>
      </c>
      <c r="E156" s="129">
        <v>2872</v>
      </c>
      <c r="F156" s="102">
        <v>1723.2</v>
      </c>
      <c r="G156" s="208">
        <f t="shared" si="138"/>
        <v>1550.88</v>
      </c>
      <c r="H156" s="71">
        <f t="shared" si="139"/>
        <v>155.08800000000002</v>
      </c>
      <c r="I156" s="71">
        <f t="shared" si="140"/>
        <v>155.08800000000002</v>
      </c>
      <c r="J156" s="71">
        <f t="shared" si="141"/>
        <v>155.08800000000002</v>
      </c>
      <c r="K156" s="71">
        <f t="shared" si="142"/>
        <v>155.08800000000002</v>
      </c>
      <c r="L156" s="71">
        <f t="shared" si="143"/>
        <v>155.08800000000002</v>
      </c>
      <c r="M156" s="71">
        <f t="shared" si="144"/>
        <v>155.08800000000002</v>
      </c>
      <c r="N156" s="71">
        <f t="shared" si="145"/>
        <v>155.08800000000002</v>
      </c>
      <c r="O156" s="130">
        <f t="shared" si="190"/>
        <v>12.924000000000001</v>
      </c>
      <c r="P156" s="130">
        <f t="shared" si="191"/>
        <v>12.924000000000001</v>
      </c>
      <c r="Q156" s="130">
        <f t="shared" si="192"/>
        <v>12.924000000000001</v>
      </c>
      <c r="R156" s="130">
        <f t="shared" si="193"/>
        <v>12.924000000000001</v>
      </c>
      <c r="S156" s="130">
        <f t="shared" si="194"/>
        <v>12.924000000000001</v>
      </c>
      <c r="T156" s="130">
        <f t="shared" si="195"/>
        <v>12.924000000000001</v>
      </c>
      <c r="U156" s="130">
        <f t="shared" si="196"/>
        <v>12.924000000000001</v>
      </c>
      <c r="V156" s="130">
        <f t="shared" si="197"/>
        <v>12.924000000000001</v>
      </c>
      <c r="W156" s="130">
        <f t="shared" si="198"/>
        <v>12.924000000000001</v>
      </c>
      <c r="X156" s="130">
        <f t="shared" si="199"/>
        <v>12.924000000000001</v>
      </c>
      <c r="Y156" s="130">
        <f t="shared" si="200"/>
        <v>12.924000000000001</v>
      </c>
      <c r="Z156" s="130">
        <f t="shared" si="201"/>
        <v>12.924000000000001</v>
      </c>
      <c r="AA156" s="100">
        <f t="shared" si="158"/>
        <v>155.08800000000005</v>
      </c>
      <c r="AB156" s="100">
        <f t="shared" ref="AB156:AM165" si="212">$G156*$BQ156</f>
        <v>12.924000000000001</v>
      </c>
      <c r="AC156" s="100">
        <f t="shared" si="212"/>
        <v>12.924000000000001</v>
      </c>
      <c r="AD156" s="100">
        <f t="shared" si="212"/>
        <v>12.924000000000001</v>
      </c>
      <c r="AE156" s="100">
        <f t="shared" si="212"/>
        <v>12.924000000000001</v>
      </c>
      <c r="AF156" s="100">
        <f t="shared" si="212"/>
        <v>12.924000000000001</v>
      </c>
      <c r="AG156" s="100">
        <f t="shared" si="212"/>
        <v>12.924000000000001</v>
      </c>
      <c r="AH156" s="100">
        <f t="shared" si="212"/>
        <v>12.924000000000001</v>
      </c>
      <c r="AI156" s="100">
        <f t="shared" si="212"/>
        <v>12.924000000000001</v>
      </c>
      <c r="AJ156" s="100">
        <f t="shared" si="212"/>
        <v>12.924000000000001</v>
      </c>
      <c r="AK156" s="100">
        <f t="shared" si="212"/>
        <v>12.924000000000001</v>
      </c>
      <c r="AL156" s="100">
        <f t="shared" si="212"/>
        <v>12.924000000000001</v>
      </c>
      <c r="AM156" s="100">
        <f t="shared" si="212"/>
        <v>12.924000000000001</v>
      </c>
      <c r="AN156" s="100">
        <f t="shared" si="135"/>
        <v>155.08800000000005</v>
      </c>
      <c r="AO156" s="100">
        <f t="shared" ref="AO156:AZ165" si="213">$G156*$BQ156</f>
        <v>12.924000000000001</v>
      </c>
      <c r="AP156" s="100">
        <f t="shared" si="213"/>
        <v>12.924000000000001</v>
      </c>
      <c r="AQ156" s="100">
        <f t="shared" si="213"/>
        <v>12.924000000000001</v>
      </c>
      <c r="AR156" s="100">
        <f t="shared" si="213"/>
        <v>12.924000000000001</v>
      </c>
      <c r="AS156" s="100">
        <f t="shared" si="213"/>
        <v>12.924000000000001</v>
      </c>
      <c r="AT156" s="100">
        <f t="shared" si="213"/>
        <v>12.924000000000001</v>
      </c>
      <c r="AU156" s="100">
        <f t="shared" si="213"/>
        <v>12.924000000000001</v>
      </c>
      <c r="AV156" s="100">
        <f t="shared" si="213"/>
        <v>12.924000000000001</v>
      </c>
      <c r="AW156" s="100">
        <f t="shared" si="213"/>
        <v>12.924000000000001</v>
      </c>
      <c r="AX156" s="100">
        <f t="shared" si="213"/>
        <v>12.924000000000001</v>
      </c>
      <c r="AY156" s="100">
        <f t="shared" si="213"/>
        <v>12.924000000000001</v>
      </c>
      <c r="AZ156" s="100">
        <f t="shared" si="213"/>
        <v>12.924000000000001</v>
      </c>
      <c r="BA156" s="116">
        <f t="shared" si="211"/>
        <v>155.08800000000005</v>
      </c>
      <c r="BB156" s="100" t="s">
        <v>176</v>
      </c>
      <c r="BC156" s="100" t="s">
        <v>176</v>
      </c>
      <c r="BD156" s="100" t="s">
        <v>176</v>
      </c>
      <c r="BE156" s="100" t="s">
        <v>176</v>
      </c>
      <c r="BF156" s="100" t="s">
        <v>176</v>
      </c>
      <c r="BG156" s="100" t="s">
        <v>176</v>
      </c>
      <c r="BH156" s="100" t="s">
        <v>176</v>
      </c>
      <c r="BI156" s="100" t="s">
        <v>176</v>
      </c>
      <c r="BJ156" s="100" t="s">
        <v>176</v>
      </c>
      <c r="BK156" s="100" t="s">
        <v>176</v>
      </c>
      <c r="BL156" s="100" t="s">
        <v>176</v>
      </c>
      <c r="BM156" s="100" t="s">
        <v>176</v>
      </c>
      <c r="BN156" s="116">
        <f t="shared" si="202"/>
        <v>0</v>
      </c>
      <c r="BO156" s="100" t="s">
        <v>176</v>
      </c>
      <c r="BP156" s="100" t="s">
        <v>176</v>
      </c>
      <c r="BQ156" s="83">
        <f t="shared" si="137"/>
        <v>8.3333333333333332E-3</v>
      </c>
      <c r="BR156" s="100">
        <f t="shared" si="203"/>
        <v>1550.8799999999999</v>
      </c>
      <c r="BS156" s="212"/>
    </row>
    <row r="157" spans="1:71" ht="12.75" customHeight="1" outlineLevel="1" x14ac:dyDescent="0.2">
      <c r="A157" s="9">
        <v>264</v>
      </c>
      <c r="B157" s="10" t="s">
        <v>98</v>
      </c>
      <c r="C157" s="11">
        <v>96</v>
      </c>
      <c r="D157" s="12">
        <v>39899</v>
      </c>
      <c r="E157" s="129">
        <v>544</v>
      </c>
      <c r="F157" s="102">
        <v>326.39999999999998</v>
      </c>
      <c r="G157" s="208">
        <f t="shared" si="138"/>
        <v>293.76</v>
      </c>
      <c r="H157" s="71">
        <f t="shared" si="139"/>
        <v>29.376000000000001</v>
      </c>
      <c r="I157" s="71">
        <f t="shared" si="140"/>
        <v>29.376000000000001</v>
      </c>
      <c r="J157" s="71">
        <f t="shared" si="141"/>
        <v>29.376000000000001</v>
      </c>
      <c r="K157" s="71">
        <f t="shared" si="142"/>
        <v>29.376000000000001</v>
      </c>
      <c r="L157" s="71">
        <f t="shared" si="143"/>
        <v>29.376000000000001</v>
      </c>
      <c r="M157" s="71">
        <f t="shared" si="144"/>
        <v>29.376000000000001</v>
      </c>
      <c r="N157" s="71">
        <f t="shared" si="145"/>
        <v>29.376000000000001</v>
      </c>
      <c r="O157" s="130">
        <f t="shared" si="190"/>
        <v>2.448</v>
      </c>
      <c r="P157" s="130">
        <f t="shared" si="191"/>
        <v>2.448</v>
      </c>
      <c r="Q157" s="130">
        <f t="shared" si="192"/>
        <v>2.448</v>
      </c>
      <c r="R157" s="130">
        <f t="shared" si="193"/>
        <v>2.448</v>
      </c>
      <c r="S157" s="130">
        <f t="shared" si="194"/>
        <v>2.448</v>
      </c>
      <c r="T157" s="130">
        <f t="shared" si="195"/>
        <v>2.448</v>
      </c>
      <c r="U157" s="130">
        <f t="shared" si="196"/>
        <v>2.448</v>
      </c>
      <c r="V157" s="130">
        <f t="shared" si="197"/>
        <v>2.448</v>
      </c>
      <c r="W157" s="130">
        <f t="shared" si="198"/>
        <v>2.448</v>
      </c>
      <c r="X157" s="130">
        <f t="shared" si="199"/>
        <v>2.448</v>
      </c>
      <c r="Y157" s="130">
        <f t="shared" si="200"/>
        <v>2.448</v>
      </c>
      <c r="Z157" s="130">
        <f t="shared" si="201"/>
        <v>2.448</v>
      </c>
      <c r="AA157" s="100">
        <f t="shared" si="158"/>
        <v>29.376000000000001</v>
      </c>
      <c r="AB157" s="100">
        <f t="shared" si="212"/>
        <v>2.448</v>
      </c>
      <c r="AC157" s="100">
        <f t="shared" si="212"/>
        <v>2.448</v>
      </c>
      <c r="AD157" s="100">
        <f t="shared" si="212"/>
        <v>2.448</v>
      </c>
      <c r="AE157" s="100">
        <f t="shared" si="212"/>
        <v>2.448</v>
      </c>
      <c r="AF157" s="100">
        <f t="shared" si="212"/>
        <v>2.448</v>
      </c>
      <c r="AG157" s="100">
        <f t="shared" si="212"/>
        <v>2.448</v>
      </c>
      <c r="AH157" s="100">
        <f t="shared" si="212"/>
        <v>2.448</v>
      </c>
      <c r="AI157" s="100">
        <f t="shared" si="212"/>
        <v>2.448</v>
      </c>
      <c r="AJ157" s="100">
        <f t="shared" si="212"/>
        <v>2.448</v>
      </c>
      <c r="AK157" s="100">
        <f t="shared" si="212"/>
        <v>2.448</v>
      </c>
      <c r="AL157" s="100">
        <f t="shared" si="212"/>
        <v>2.448</v>
      </c>
      <c r="AM157" s="100">
        <f t="shared" si="212"/>
        <v>2.448</v>
      </c>
      <c r="AN157" s="100">
        <f t="shared" si="135"/>
        <v>29.376000000000001</v>
      </c>
      <c r="AO157" s="100">
        <f t="shared" si="213"/>
        <v>2.448</v>
      </c>
      <c r="AP157" s="100">
        <f t="shared" si="213"/>
        <v>2.448</v>
      </c>
      <c r="AQ157" s="100">
        <f t="shared" si="213"/>
        <v>2.448</v>
      </c>
      <c r="AR157" s="100">
        <f t="shared" si="213"/>
        <v>2.448</v>
      </c>
      <c r="AS157" s="100">
        <f t="shared" si="213"/>
        <v>2.448</v>
      </c>
      <c r="AT157" s="100">
        <f t="shared" si="213"/>
        <v>2.448</v>
      </c>
      <c r="AU157" s="100">
        <f t="shared" si="213"/>
        <v>2.448</v>
      </c>
      <c r="AV157" s="100">
        <f t="shared" si="213"/>
        <v>2.448</v>
      </c>
      <c r="AW157" s="100">
        <f t="shared" si="213"/>
        <v>2.448</v>
      </c>
      <c r="AX157" s="100">
        <f t="shared" si="213"/>
        <v>2.448</v>
      </c>
      <c r="AY157" s="100">
        <f t="shared" si="213"/>
        <v>2.448</v>
      </c>
      <c r="AZ157" s="100">
        <f t="shared" si="213"/>
        <v>2.448</v>
      </c>
      <c r="BA157" s="116">
        <f t="shared" si="211"/>
        <v>29.376000000000001</v>
      </c>
      <c r="BB157" s="100" t="s">
        <v>176</v>
      </c>
      <c r="BC157" s="100" t="s">
        <v>176</v>
      </c>
      <c r="BD157" s="100" t="s">
        <v>176</v>
      </c>
      <c r="BE157" s="100" t="s">
        <v>176</v>
      </c>
      <c r="BF157" s="100" t="s">
        <v>176</v>
      </c>
      <c r="BG157" s="100" t="s">
        <v>176</v>
      </c>
      <c r="BH157" s="100" t="s">
        <v>176</v>
      </c>
      <c r="BI157" s="100" t="s">
        <v>176</v>
      </c>
      <c r="BJ157" s="100" t="s">
        <v>176</v>
      </c>
      <c r="BK157" s="100" t="s">
        <v>176</v>
      </c>
      <c r="BL157" s="100" t="s">
        <v>176</v>
      </c>
      <c r="BM157" s="100" t="s">
        <v>176</v>
      </c>
      <c r="BN157" s="116">
        <f t="shared" si="202"/>
        <v>0</v>
      </c>
      <c r="BO157" s="100" t="s">
        <v>176</v>
      </c>
      <c r="BP157" s="100" t="s">
        <v>176</v>
      </c>
      <c r="BQ157" s="83">
        <f t="shared" si="137"/>
        <v>8.3333333333333332E-3</v>
      </c>
      <c r="BR157" s="100">
        <f t="shared" si="203"/>
        <v>293.76</v>
      </c>
      <c r="BS157" s="212"/>
    </row>
    <row r="158" spans="1:71" ht="12.75" customHeight="1" outlineLevel="1" x14ac:dyDescent="0.2">
      <c r="A158" s="9">
        <v>265</v>
      </c>
      <c r="B158" s="10" t="s">
        <v>98</v>
      </c>
      <c r="C158" s="11">
        <v>96</v>
      </c>
      <c r="D158" s="12">
        <v>39899</v>
      </c>
      <c r="E158" s="129">
        <v>544</v>
      </c>
      <c r="F158" s="102">
        <v>326.39999999999998</v>
      </c>
      <c r="G158" s="208">
        <f t="shared" si="138"/>
        <v>293.76</v>
      </c>
      <c r="H158" s="71">
        <f t="shared" si="139"/>
        <v>29.376000000000001</v>
      </c>
      <c r="I158" s="71">
        <f t="shared" si="140"/>
        <v>29.376000000000001</v>
      </c>
      <c r="J158" s="71">
        <f t="shared" si="141"/>
        <v>29.376000000000001</v>
      </c>
      <c r="K158" s="71">
        <f t="shared" si="142"/>
        <v>29.376000000000001</v>
      </c>
      <c r="L158" s="71">
        <f t="shared" si="143"/>
        <v>29.376000000000001</v>
      </c>
      <c r="M158" s="71">
        <f t="shared" si="144"/>
        <v>29.376000000000001</v>
      </c>
      <c r="N158" s="71">
        <f t="shared" si="145"/>
        <v>29.376000000000001</v>
      </c>
      <c r="O158" s="130">
        <f t="shared" si="190"/>
        <v>2.448</v>
      </c>
      <c r="P158" s="130">
        <f t="shared" si="191"/>
        <v>2.448</v>
      </c>
      <c r="Q158" s="130">
        <f t="shared" si="192"/>
        <v>2.448</v>
      </c>
      <c r="R158" s="130">
        <f t="shared" si="193"/>
        <v>2.448</v>
      </c>
      <c r="S158" s="130">
        <f t="shared" si="194"/>
        <v>2.448</v>
      </c>
      <c r="T158" s="130">
        <f t="shared" si="195"/>
        <v>2.448</v>
      </c>
      <c r="U158" s="130">
        <f t="shared" si="196"/>
        <v>2.448</v>
      </c>
      <c r="V158" s="130">
        <f t="shared" si="197"/>
        <v>2.448</v>
      </c>
      <c r="W158" s="130">
        <f t="shared" si="198"/>
        <v>2.448</v>
      </c>
      <c r="X158" s="130">
        <f t="shared" si="199"/>
        <v>2.448</v>
      </c>
      <c r="Y158" s="130">
        <f t="shared" si="200"/>
        <v>2.448</v>
      </c>
      <c r="Z158" s="130">
        <f t="shared" si="201"/>
        <v>2.448</v>
      </c>
      <c r="AA158" s="100">
        <f t="shared" si="158"/>
        <v>29.376000000000001</v>
      </c>
      <c r="AB158" s="100">
        <f t="shared" si="212"/>
        <v>2.448</v>
      </c>
      <c r="AC158" s="100">
        <f t="shared" si="212"/>
        <v>2.448</v>
      </c>
      <c r="AD158" s="100">
        <f t="shared" si="212"/>
        <v>2.448</v>
      </c>
      <c r="AE158" s="100">
        <f t="shared" si="212"/>
        <v>2.448</v>
      </c>
      <c r="AF158" s="100">
        <f t="shared" si="212"/>
        <v>2.448</v>
      </c>
      <c r="AG158" s="100">
        <f t="shared" si="212"/>
        <v>2.448</v>
      </c>
      <c r="AH158" s="100">
        <f t="shared" si="212"/>
        <v>2.448</v>
      </c>
      <c r="AI158" s="100">
        <f t="shared" si="212"/>
        <v>2.448</v>
      </c>
      <c r="AJ158" s="100">
        <f t="shared" si="212"/>
        <v>2.448</v>
      </c>
      <c r="AK158" s="100">
        <f t="shared" si="212"/>
        <v>2.448</v>
      </c>
      <c r="AL158" s="100">
        <f t="shared" si="212"/>
        <v>2.448</v>
      </c>
      <c r="AM158" s="100">
        <f t="shared" si="212"/>
        <v>2.448</v>
      </c>
      <c r="AN158" s="100">
        <f t="shared" si="135"/>
        <v>29.376000000000001</v>
      </c>
      <c r="AO158" s="100">
        <f t="shared" si="213"/>
        <v>2.448</v>
      </c>
      <c r="AP158" s="100">
        <f t="shared" si="213"/>
        <v>2.448</v>
      </c>
      <c r="AQ158" s="100">
        <f t="shared" si="213"/>
        <v>2.448</v>
      </c>
      <c r="AR158" s="100">
        <f t="shared" si="213"/>
        <v>2.448</v>
      </c>
      <c r="AS158" s="100">
        <f t="shared" si="213"/>
        <v>2.448</v>
      </c>
      <c r="AT158" s="100">
        <f t="shared" si="213"/>
        <v>2.448</v>
      </c>
      <c r="AU158" s="100">
        <f t="shared" si="213"/>
        <v>2.448</v>
      </c>
      <c r="AV158" s="100">
        <f t="shared" si="213"/>
        <v>2.448</v>
      </c>
      <c r="AW158" s="100">
        <f t="shared" si="213"/>
        <v>2.448</v>
      </c>
      <c r="AX158" s="100">
        <f t="shared" si="213"/>
        <v>2.448</v>
      </c>
      <c r="AY158" s="100">
        <f t="shared" si="213"/>
        <v>2.448</v>
      </c>
      <c r="AZ158" s="100">
        <f t="shared" si="213"/>
        <v>2.448</v>
      </c>
      <c r="BA158" s="116">
        <f t="shared" si="211"/>
        <v>29.376000000000001</v>
      </c>
      <c r="BB158" s="100" t="s">
        <v>176</v>
      </c>
      <c r="BC158" s="100" t="s">
        <v>176</v>
      </c>
      <c r="BD158" s="100" t="s">
        <v>176</v>
      </c>
      <c r="BE158" s="100" t="s">
        <v>176</v>
      </c>
      <c r="BF158" s="100" t="s">
        <v>176</v>
      </c>
      <c r="BG158" s="100" t="s">
        <v>176</v>
      </c>
      <c r="BH158" s="100" t="s">
        <v>176</v>
      </c>
      <c r="BI158" s="100" t="s">
        <v>176</v>
      </c>
      <c r="BJ158" s="100" t="s">
        <v>176</v>
      </c>
      <c r="BK158" s="100" t="s">
        <v>176</v>
      </c>
      <c r="BL158" s="100" t="s">
        <v>176</v>
      </c>
      <c r="BM158" s="100" t="s">
        <v>176</v>
      </c>
      <c r="BN158" s="116">
        <f t="shared" si="202"/>
        <v>0</v>
      </c>
      <c r="BO158" s="100" t="s">
        <v>176</v>
      </c>
      <c r="BP158" s="100" t="s">
        <v>176</v>
      </c>
      <c r="BQ158" s="83">
        <f t="shared" si="137"/>
        <v>8.3333333333333332E-3</v>
      </c>
      <c r="BR158" s="100">
        <f t="shared" si="203"/>
        <v>293.76</v>
      </c>
      <c r="BS158" s="212"/>
    </row>
    <row r="159" spans="1:71" ht="12.75" customHeight="1" outlineLevel="1" x14ac:dyDescent="0.2">
      <c r="A159" s="9">
        <v>266</v>
      </c>
      <c r="B159" s="10" t="s">
        <v>98</v>
      </c>
      <c r="C159" s="11">
        <v>96</v>
      </c>
      <c r="D159" s="12">
        <v>39899</v>
      </c>
      <c r="E159" s="129">
        <v>544</v>
      </c>
      <c r="F159" s="102">
        <v>326.39999999999998</v>
      </c>
      <c r="G159" s="208">
        <f t="shared" si="138"/>
        <v>293.76</v>
      </c>
      <c r="H159" s="71">
        <f t="shared" si="139"/>
        <v>29.376000000000001</v>
      </c>
      <c r="I159" s="71">
        <f t="shared" si="140"/>
        <v>29.376000000000001</v>
      </c>
      <c r="J159" s="71">
        <f t="shared" si="141"/>
        <v>29.376000000000001</v>
      </c>
      <c r="K159" s="71">
        <f t="shared" si="142"/>
        <v>29.376000000000001</v>
      </c>
      <c r="L159" s="71">
        <f t="shared" si="143"/>
        <v>29.376000000000001</v>
      </c>
      <c r="M159" s="71">
        <f t="shared" si="144"/>
        <v>29.376000000000001</v>
      </c>
      <c r="N159" s="71">
        <f t="shared" si="145"/>
        <v>29.376000000000001</v>
      </c>
      <c r="O159" s="130">
        <f t="shared" si="190"/>
        <v>2.448</v>
      </c>
      <c r="P159" s="130">
        <f t="shared" si="191"/>
        <v>2.448</v>
      </c>
      <c r="Q159" s="130">
        <f t="shared" si="192"/>
        <v>2.448</v>
      </c>
      <c r="R159" s="130">
        <f t="shared" si="193"/>
        <v>2.448</v>
      </c>
      <c r="S159" s="130">
        <f t="shared" si="194"/>
        <v>2.448</v>
      </c>
      <c r="T159" s="130">
        <f t="shared" si="195"/>
        <v>2.448</v>
      </c>
      <c r="U159" s="130">
        <f t="shared" si="196"/>
        <v>2.448</v>
      </c>
      <c r="V159" s="130">
        <f t="shared" si="197"/>
        <v>2.448</v>
      </c>
      <c r="W159" s="130">
        <f t="shared" si="198"/>
        <v>2.448</v>
      </c>
      <c r="X159" s="130">
        <f t="shared" si="199"/>
        <v>2.448</v>
      </c>
      <c r="Y159" s="130">
        <f t="shared" si="200"/>
        <v>2.448</v>
      </c>
      <c r="Z159" s="130">
        <f t="shared" si="201"/>
        <v>2.448</v>
      </c>
      <c r="AA159" s="100">
        <f t="shared" si="158"/>
        <v>29.376000000000001</v>
      </c>
      <c r="AB159" s="100">
        <f t="shared" si="212"/>
        <v>2.448</v>
      </c>
      <c r="AC159" s="100">
        <f t="shared" si="212"/>
        <v>2.448</v>
      </c>
      <c r="AD159" s="100">
        <f t="shared" si="212"/>
        <v>2.448</v>
      </c>
      <c r="AE159" s="100">
        <f t="shared" si="212"/>
        <v>2.448</v>
      </c>
      <c r="AF159" s="100">
        <f t="shared" si="212"/>
        <v>2.448</v>
      </c>
      <c r="AG159" s="100">
        <f t="shared" si="212"/>
        <v>2.448</v>
      </c>
      <c r="AH159" s="100">
        <f t="shared" si="212"/>
        <v>2.448</v>
      </c>
      <c r="AI159" s="100">
        <f t="shared" si="212"/>
        <v>2.448</v>
      </c>
      <c r="AJ159" s="100">
        <f t="shared" si="212"/>
        <v>2.448</v>
      </c>
      <c r="AK159" s="100">
        <f t="shared" si="212"/>
        <v>2.448</v>
      </c>
      <c r="AL159" s="100">
        <f t="shared" si="212"/>
        <v>2.448</v>
      </c>
      <c r="AM159" s="100">
        <f t="shared" si="212"/>
        <v>2.448</v>
      </c>
      <c r="AN159" s="100">
        <f t="shared" si="135"/>
        <v>29.376000000000001</v>
      </c>
      <c r="AO159" s="100">
        <f t="shared" si="213"/>
        <v>2.448</v>
      </c>
      <c r="AP159" s="100">
        <f t="shared" si="213"/>
        <v>2.448</v>
      </c>
      <c r="AQ159" s="100">
        <f t="shared" si="213"/>
        <v>2.448</v>
      </c>
      <c r="AR159" s="100">
        <f t="shared" si="213"/>
        <v>2.448</v>
      </c>
      <c r="AS159" s="100">
        <f t="shared" si="213"/>
        <v>2.448</v>
      </c>
      <c r="AT159" s="100">
        <f t="shared" si="213"/>
        <v>2.448</v>
      </c>
      <c r="AU159" s="100">
        <f t="shared" si="213"/>
        <v>2.448</v>
      </c>
      <c r="AV159" s="100">
        <f t="shared" si="213"/>
        <v>2.448</v>
      </c>
      <c r="AW159" s="100">
        <f t="shared" si="213"/>
        <v>2.448</v>
      </c>
      <c r="AX159" s="100">
        <f t="shared" si="213"/>
        <v>2.448</v>
      </c>
      <c r="AY159" s="100">
        <f t="shared" si="213"/>
        <v>2.448</v>
      </c>
      <c r="AZ159" s="100">
        <f t="shared" si="213"/>
        <v>2.448</v>
      </c>
      <c r="BA159" s="116">
        <f t="shared" si="211"/>
        <v>29.376000000000001</v>
      </c>
      <c r="BB159" s="100" t="s">
        <v>176</v>
      </c>
      <c r="BC159" s="100" t="s">
        <v>176</v>
      </c>
      <c r="BD159" s="100" t="s">
        <v>176</v>
      </c>
      <c r="BE159" s="100" t="s">
        <v>176</v>
      </c>
      <c r="BF159" s="100" t="s">
        <v>176</v>
      </c>
      <c r="BG159" s="100" t="s">
        <v>176</v>
      </c>
      <c r="BH159" s="100" t="s">
        <v>176</v>
      </c>
      <c r="BI159" s="100" t="s">
        <v>176</v>
      </c>
      <c r="BJ159" s="100" t="s">
        <v>176</v>
      </c>
      <c r="BK159" s="100" t="s">
        <v>176</v>
      </c>
      <c r="BL159" s="100" t="s">
        <v>176</v>
      </c>
      <c r="BM159" s="100" t="s">
        <v>176</v>
      </c>
      <c r="BN159" s="116">
        <f t="shared" si="202"/>
        <v>0</v>
      </c>
      <c r="BO159" s="100" t="s">
        <v>176</v>
      </c>
      <c r="BP159" s="100" t="s">
        <v>176</v>
      </c>
      <c r="BQ159" s="83">
        <f t="shared" si="137"/>
        <v>8.3333333333333332E-3</v>
      </c>
      <c r="BR159" s="100">
        <f t="shared" si="203"/>
        <v>293.76</v>
      </c>
      <c r="BS159" s="212"/>
    </row>
    <row r="160" spans="1:71" ht="12.75" customHeight="1" outlineLevel="1" x14ac:dyDescent="0.2">
      <c r="A160" s="9">
        <v>267</v>
      </c>
      <c r="B160" s="10" t="s">
        <v>98</v>
      </c>
      <c r="C160" s="11">
        <v>96</v>
      </c>
      <c r="D160" s="12">
        <v>39899</v>
      </c>
      <c r="E160" s="129">
        <v>544</v>
      </c>
      <c r="F160" s="102">
        <v>326.39999999999998</v>
      </c>
      <c r="G160" s="208">
        <f t="shared" si="138"/>
        <v>293.76</v>
      </c>
      <c r="H160" s="71">
        <f t="shared" si="139"/>
        <v>29.376000000000001</v>
      </c>
      <c r="I160" s="71">
        <f t="shared" si="140"/>
        <v>29.376000000000001</v>
      </c>
      <c r="J160" s="71">
        <f t="shared" si="141"/>
        <v>29.376000000000001</v>
      </c>
      <c r="K160" s="71">
        <f t="shared" si="142"/>
        <v>29.376000000000001</v>
      </c>
      <c r="L160" s="71">
        <f t="shared" si="143"/>
        <v>29.376000000000001</v>
      </c>
      <c r="M160" s="71">
        <f t="shared" si="144"/>
        <v>29.376000000000001</v>
      </c>
      <c r="N160" s="71">
        <f t="shared" si="145"/>
        <v>29.376000000000001</v>
      </c>
      <c r="O160" s="130">
        <f t="shared" si="190"/>
        <v>2.448</v>
      </c>
      <c r="P160" s="130">
        <f t="shared" si="191"/>
        <v>2.448</v>
      </c>
      <c r="Q160" s="130">
        <f t="shared" si="192"/>
        <v>2.448</v>
      </c>
      <c r="R160" s="130">
        <f t="shared" si="193"/>
        <v>2.448</v>
      </c>
      <c r="S160" s="130">
        <f t="shared" si="194"/>
        <v>2.448</v>
      </c>
      <c r="T160" s="130">
        <f t="shared" si="195"/>
        <v>2.448</v>
      </c>
      <c r="U160" s="130">
        <f t="shared" si="196"/>
        <v>2.448</v>
      </c>
      <c r="V160" s="130">
        <f t="shared" si="197"/>
        <v>2.448</v>
      </c>
      <c r="W160" s="130">
        <f t="shared" si="198"/>
        <v>2.448</v>
      </c>
      <c r="X160" s="130">
        <f t="shared" si="199"/>
        <v>2.448</v>
      </c>
      <c r="Y160" s="130">
        <f t="shared" si="200"/>
        <v>2.448</v>
      </c>
      <c r="Z160" s="130">
        <f t="shared" si="201"/>
        <v>2.448</v>
      </c>
      <c r="AA160" s="100">
        <f t="shared" si="158"/>
        <v>29.376000000000001</v>
      </c>
      <c r="AB160" s="100">
        <f t="shared" si="212"/>
        <v>2.448</v>
      </c>
      <c r="AC160" s="100">
        <f t="shared" si="212"/>
        <v>2.448</v>
      </c>
      <c r="AD160" s="100">
        <f t="shared" si="212"/>
        <v>2.448</v>
      </c>
      <c r="AE160" s="100">
        <f t="shared" si="212"/>
        <v>2.448</v>
      </c>
      <c r="AF160" s="100">
        <f t="shared" si="212"/>
        <v>2.448</v>
      </c>
      <c r="AG160" s="100">
        <f t="shared" si="212"/>
        <v>2.448</v>
      </c>
      <c r="AH160" s="100">
        <f t="shared" si="212"/>
        <v>2.448</v>
      </c>
      <c r="AI160" s="100">
        <f t="shared" si="212"/>
        <v>2.448</v>
      </c>
      <c r="AJ160" s="100">
        <f t="shared" si="212"/>
        <v>2.448</v>
      </c>
      <c r="AK160" s="100">
        <f t="shared" si="212"/>
        <v>2.448</v>
      </c>
      <c r="AL160" s="100">
        <f t="shared" si="212"/>
        <v>2.448</v>
      </c>
      <c r="AM160" s="100">
        <f t="shared" si="212"/>
        <v>2.448</v>
      </c>
      <c r="AN160" s="100">
        <f t="shared" si="135"/>
        <v>29.376000000000001</v>
      </c>
      <c r="AO160" s="100">
        <f t="shared" si="213"/>
        <v>2.448</v>
      </c>
      <c r="AP160" s="100">
        <f t="shared" si="213"/>
        <v>2.448</v>
      </c>
      <c r="AQ160" s="100">
        <f t="shared" si="213"/>
        <v>2.448</v>
      </c>
      <c r="AR160" s="100">
        <f t="shared" si="213"/>
        <v>2.448</v>
      </c>
      <c r="AS160" s="100">
        <f t="shared" si="213"/>
        <v>2.448</v>
      </c>
      <c r="AT160" s="100">
        <f t="shared" si="213"/>
        <v>2.448</v>
      </c>
      <c r="AU160" s="100">
        <f t="shared" si="213"/>
        <v>2.448</v>
      </c>
      <c r="AV160" s="100">
        <f t="shared" si="213"/>
        <v>2.448</v>
      </c>
      <c r="AW160" s="100">
        <f t="shared" si="213"/>
        <v>2.448</v>
      </c>
      <c r="AX160" s="100">
        <f t="shared" si="213"/>
        <v>2.448</v>
      </c>
      <c r="AY160" s="100">
        <f t="shared" si="213"/>
        <v>2.448</v>
      </c>
      <c r="AZ160" s="100">
        <f t="shared" si="213"/>
        <v>2.448</v>
      </c>
      <c r="BA160" s="116">
        <f t="shared" si="211"/>
        <v>29.376000000000001</v>
      </c>
      <c r="BB160" s="100" t="s">
        <v>176</v>
      </c>
      <c r="BC160" s="100" t="s">
        <v>176</v>
      </c>
      <c r="BD160" s="100" t="s">
        <v>176</v>
      </c>
      <c r="BE160" s="100" t="s">
        <v>176</v>
      </c>
      <c r="BF160" s="100" t="s">
        <v>176</v>
      </c>
      <c r="BG160" s="100" t="s">
        <v>176</v>
      </c>
      <c r="BH160" s="100" t="s">
        <v>176</v>
      </c>
      <c r="BI160" s="100" t="s">
        <v>176</v>
      </c>
      <c r="BJ160" s="100" t="s">
        <v>176</v>
      </c>
      <c r="BK160" s="100" t="s">
        <v>176</v>
      </c>
      <c r="BL160" s="100" t="s">
        <v>176</v>
      </c>
      <c r="BM160" s="100" t="s">
        <v>176</v>
      </c>
      <c r="BN160" s="116">
        <f t="shared" si="202"/>
        <v>0</v>
      </c>
      <c r="BO160" s="100" t="s">
        <v>176</v>
      </c>
      <c r="BP160" s="100" t="s">
        <v>176</v>
      </c>
      <c r="BQ160" s="83">
        <f t="shared" si="137"/>
        <v>8.3333333333333332E-3</v>
      </c>
      <c r="BR160" s="100">
        <f t="shared" si="203"/>
        <v>293.76</v>
      </c>
      <c r="BS160" s="212"/>
    </row>
    <row r="161" spans="1:71" ht="12.75" customHeight="1" outlineLevel="1" x14ac:dyDescent="0.2">
      <c r="A161" s="9">
        <v>268</v>
      </c>
      <c r="B161" s="10" t="s">
        <v>98</v>
      </c>
      <c r="C161" s="11">
        <v>96</v>
      </c>
      <c r="D161" s="12">
        <v>39899</v>
      </c>
      <c r="E161" s="129">
        <v>544</v>
      </c>
      <c r="F161" s="102">
        <v>326.39999999999998</v>
      </c>
      <c r="G161" s="208">
        <f t="shared" si="138"/>
        <v>293.76</v>
      </c>
      <c r="H161" s="71">
        <f t="shared" si="139"/>
        <v>29.376000000000001</v>
      </c>
      <c r="I161" s="71">
        <f t="shared" si="140"/>
        <v>29.376000000000001</v>
      </c>
      <c r="J161" s="71">
        <f t="shared" si="141"/>
        <v>29.376000000000001</v>
      </c>
      <c r="K161" s="71">
        <f t="shared" si="142"/>
        <v>29.376000000000001</v>
      </c>
      <c r="L161" s="71">
        <f t="shared" si="143"/>
        <v>29.376000000000001</v>
      </c>
      <c r="M161" s="71">
        <f t="shared" si="144"/>
        <v>29.376000000000001</v>
      </c>
      <c r="N161" s="71">
        <f t="shared" si="145"/>
        <v>29.376000000000001</v>
      </c>
      <c r="O161" s="130">
        <f t="shared" si="190"/>
        <v>2.448</v>
      </c>
      <c r="P161" s="130">
        <f t="shared" si="191"/>
        <v>2.448</v>
      </c>
      <c r="Q161" s="130">
        <f t="shared" si="192"/>
        <v>2.448</v>
      </c>
      <c r="R161" s="130">
        <f t="shared" si="193"/>
        <v>2.448</v>
      </c>
      <c r="S161" s="130">
        <f t="shared" si="194"/>
        <v>2.448</v>
      </c>
      <c r="T161" s="130">
        <f t="shared" si="195"/>
        <v>2.448</v>
      </c>
      <c r="U161" s="130">
        <f t="shared" si="196"/>
        <v>2.448</v>
      </c>
      <c r="V161" s="130">
        <f t="shared" si="197"/>
        <v>2.448</v>
      </c>
      <c r="W161" s="130">
        <f t="shared" si="198"/>
        <v>2.448</v>
      </c>
      <c r="X161" s="130">
        <f t="shared" si="199"/>
        <v>2.448</v>
      </c>
      <c r="Y161" s="130">
        <f t="shared" si="200"/>
        <v>2.448</v>
      </c>
      <c r="Z161" s="130">
        <f t="shared" si="201"/>
        <v>2.448</v>
      </c>
      <c r="AA161" s="100">
        <f t="shared" si="158"/>
        <v>29.376000000000001</v>
      </c>
      <c r="AB161" s="100">
        <f t="shared" si="212"/>
        <v>2.448</v>
      </c>
      <c r="AC161" s="100">
        <f t="shared" si="212"/>
        <v>2.448</v>
      </c>
      <c r="AD161" s="100">
        <f t="shared" si="212"/>
        <v>2.448</v>
      </c>
      <c r="AE161" s="100">
        <f t="shared" si="212"/>
        <v>2.448</v>
      </c>
      <c r="AF161" s="100">
        <f t="shared" si="212"/>
        <v>2.448</v>
      </c>
      <c r="AG161" s="100">
        <f t="shared" si="212"/>
        <v>2.448</v>
      </c>
      <c r="AH161" s="100">
        <f t="shared" si="212"/>
        <v>2.448</v>
      </c>
      <c r="AI161" s="100">
        <f t="shared" si="212"/>
        <v>2.448</v>
      </c>
      <c r="AJ161" s="100">
        <f t="shared" si="212"/>
        <v>2.448</v>
      </c>
      <c r="AK161" s="100">
        <f t="shared" si="212"/>
        <v>2.448</v>
      </c>
      <c r="AL161" s="100">
        <f t="shared" si="212"/>
        <v>2.448</v>
      </c>
      <c r="AM161" s="100">
        <f t="shared" si="212"/>
        <v>2.448</v>
      </c>
      <c r="AN161" s="100">
        <f t="shared" si="135"/>
        <v>29.376000000000001</v>
      </c>
      <c r="AO161" s="100">
        <f t="shared" si="213"/>
        <v>2.448</v>
      </c>
      <c r="AP161" s="100">
        <f t="shared" si="213"/>
        <v>2.448</v>
      </c>
      <c r="AQ161" s="100">
        <f t="shared" si="213"/>
        <v>2.448</v>
      </c>
      <c r="AR161" s="100">
        <f t="shared" si="213"/>
        <v>2.448</v>
      </c>
      <c r="AS161" s="100">
        <f t="shared" si="213"/>
        <v>2.448</v>
      </c>
      <c r="AT161" s="100">
        <f t="shared" si="213"/>
        <v>2.448</v>
      </c>
      <c r="AU161" s="100">
        <f t="shared" si="213"/>
        <v>2.448</v>
      </c>
      <c r="AV161" s="100">
        <f t="shared" si="213"/>
        <v>2.448</v>
      </c>
      <c r="AW161" s="100">
        <f t="shared" si="213"/>
        <v>2.448</v>
      </c>
      <c r="AX161" s="100">
        <f t="shared" si="213"/>
        <v>2.448</v>
      </c>
      <c r="AY161" s="100">
        <f t="shared" si="213"/>
        <v>2.448</v>
      </c>
      <c r="AZ161" s="100">
        <f t="shared" si="213"/>
        <v>2.448</v>
      </c>
      <c r="BA161" s="116">
        <f t="shared" si="211"/>
        <v>29.376000000000001</v>
      </c>
      <c r="BB161" s="100" t="s">
        <v>176</v>
      </c>
      <c r="BC161" s="100" t="s">
        <v>176</v>
      </c>
      <c r="BD161" s="100" t="s">
        <v>176</v>
      </c>
      <c r="BE161" s="100" t="s">
        <v>176</v>
      </c>
      <c r="BF161" s="100" t="s">
        <v>176</v>
      </c>
      <c r="BG161" s="100" t="s">
        <v>176</v>
      </c>
      <c r="BH161" s="100" t="s">
        <v>176</v>
      </c>
      <c r="BI161" s="100" t="s">
        <v>176</v>
      </c>
      <c r="BJ161" s="100" t="s">
        <v>176</v>
      </c>
      <c r="BK161" s="100" t="s">
        <v>176</v>
      </c>
      <c r="BL161" s="100" t="s">
        <v>176</v>
      </c>
      <c r="BM161" s="100" t="s">
        <v>176</v>
      </c>
      <c r="BN161" s="116">
        <f t="shared" si="202"/>
        <v>0</v>
      </c>
      <c r="BO161" s="100" t="s">
        <v>176</v>
      </c>
      <c r="BP161" s="100" t="s">
        <v>176</v>
      </c>
      <c r="BQ161" s="83">
        <f t="shared" si="137"/>
        <v>8.3333333333333332E-3</v>
      </c>
      <c r="BR161" s="100">
        <f t="shared" si="203"/>
        <v>293.76</v>
      </c>
      <c r="BS161" s="212"/>
    </row>
    <row r="162" spans="1:71" ht="12.75" customHeight="1" outlineLevel="1" x14ac:dyDescent="0.2">
      <c r="A162" s="9">
        <v>269</v>
      </c>
      <c r="B162" s="10" t="s">
        <v>98</v>
      </c>
      <c r="C162" s="11">
        <v>96</v>
      </c>
      <c r="D162" s="12">
        <v>39899</v>
      </c>
      <c r="E162" s="129">
        <v>544</v>
      </c>
      <c r="F162" s="102">
        <v>326.39999999999998</v>
      </c>
      <c r="G162" s="208">
        <f t="shared" si="138"/>
        <v>293.76</v>
      </c>
      <c r="H162" s="71">
        <f t="shared" si="139"/>
        <v>29.376000000000001</v>
      </c>
      <c r="I162" s="71">
        <f t="shared" si="140"/>
        <v>29.376000000000001</v>
      </c>
      <c r="J162" s="71">
        <f t="shared" si="141"/>
        <v>29.376000000000001</v>
      </c>
      <c r="K162" s="71">
        <f t="shared" si="142"/>
        <v>29.376000000000001</v>
      </c>
      <c r="L162" s="71">
        <f t="shared" si="143"/>
        <v>29.376000000000001</v>
      </c>
      <c r="M162" s="71">
        <f t="shared" si="144"/>
        <v>29.376000000000001</v>
      </c>
      <c r="N162" s="71">
        <f t="shared" si="145"/>
        <v>29.376000000000001</v>
      </c>
      <c r="O162" s="130">
        <f t="shared" ref="O162:O193" si="214">G162*BQ162</f>
        <v>2.448</v>
      </c>
      <c r="P162" s="130">
        <f t="shared" ref="P162:P193" si="215">G162*BQ162</f>
        <v>2.448</v>
      </c>
      <c r="Q162" s="130">
        <f t="shared" ref="Q162:Q193" si="216">G162*BQ162</f>
        <v>2.448</v>
      </c>
      <c r="R162" s="130">
        <f t="shared" ref="R162:R193" si="217">G162*BQ162</f>
        <v>2.448</v>
      </c>
      <c r="S162" s="130">
        <f t="shared" ref="S162:S193" si="218">G162*BQ162</f>
        <v>2.448</v>
      </c>
      <c r="T162" s="130">
        <f t="shared" ref="T162:T193" si="219">G162*BQ162</f>
        <v>2.448</v>
      </c>
      <c r="U162" s="130">
        <f t="shared" ref="U162:U193" si="220">G162*BQ162</f>
        <v>2.448</v>
      </c>
      <c r="V162" s="130">
        <f t="shared" ref="V162:V193" si="221">G162*BQ162</f>
        <v>2.448</v>
      </c>
      <c r="W162" s="130">
        <f t="shared" ref="W162:W193" si="222">G162*BQ162</f>
        <v>2.448</v>
      </c>
      <c r="X162" s="130">
        <f t="shared" ref="X162:X193" si="223">G162*BQ162</f>
        <v>2.448</v>
      </c>
      <c r="Y162" s="130">
        <f t="shared" ref="Y162:Y193" si="224">G162*BQ162</f>
        <v>2.448</v>
      </c>
      <c r="Z162" s="130">
        <f t="shared" ref="Z162:Z193" si="225">G162*BQ162</f>
        <v>2.448</v>
      </c>
      <c r="AA162" s="100">
        <f t="shared" si="158"/>
        <v>29.376000000000001</v>
      </c>
      <c r="AB162" s="100">
        <f t="shared" si="212"/>
        <v>2.448</v>
      </c>
      <c r="AC162" s="100">
        <f t="shared" si="212"/>
        <v>2.448</v>
      </c>
      <c r="AD162" s="100">
        <f t="shared" si="212"/>
        <v>2.448</v>
      </c>
      <c r="AE162" s="100">
        <f t="shared" si="212"/>
        <v>2.448</v>
      </c>
      <c r="AF162" s="100">
        <f t="shared" si="212"/>
        <v>2.448</v>
      </c>
      <c r="AG162" s="100">
        <f t="shared" si="212"/>
        <v>2.448</v>
      </c>
      <c r="AH162" s="100">
        <f t="shared" si="212"/>
        <v>2.448</v>
      </c>
      <c r="AI162" s="100">
        <f t="shared" si="212"/>
        <v>2.448</v>
      </c>
      <c r="AJ162" s="100">
        <f t="shared" si="212"/>
        <v>2.448</v>
      </c>
      <c r="AK162" s="100">
        <f t="shared" si="212"/>
        <v>2.448</v>
      </c>
      <c r="AL162" s="100">
        <f t="shared" si="212"/>
        <v>2.448</v>
      </c>
      <c r="AM162" s="100">
        <f t="shared" si="212"/>
        <v>2.448</v>
      </c>
      <c r="AN162" s="100">
        <f t="shared" si="135"/>
        <v>29.376000000000001</v>
      </c>
      <c r="AO162" s="100">
        <f t="shared" si="213"/>
        <v>2.448</v>
      </c>
      <c r="AP162" s="100">
        <f t="shared" si="213"/>
        <v>2.448</v>
      </c>
      <c r="AQ162" s="100">
        <f t="shared" si="213"/>
        <v>2.448</v>
      </c>
      <c r="AR162" s="100">
        <f t="shared" si="213"/>
        <v>2.448</v>
      </c>
      <c r="AS162" s="100">
        <f t="shared" si="213"/>
        <v>2.448</v>
      </c>
      <c r="AT162" s="100">
        <f t="shared" si="213"/>
        <v>2.448</v>
      </c>
      <c r="AU162" s="100">
        <f t="shared" si="213"/>
        <v>2.448</v>
      </c>
      <c r="AV162" s="100">
        <f t="shared" si="213"/>
        <v>2.448</v>
      </c>
      <c r="AW162" s="100">
        <f t="shared" si="213"/>
        <v>2.448</v>
      </c>
      <c r="AX162" s="100">
        <f t="shared" si="213"/>
        <v>2.448</v>
      </c>
      <c r="AY162" s="100">
        <f t="shared" si="213"/>
        <v>2.448</v>
      </c>
      <c r="AZ162" s="100">
        <f t="shared" si="213"/>
        <v>2.448</v>
      </c>
      <c r="BA162" s="116">
        <f t="shared" si="211"/>
        <v>29.376000000000001</v>
      </c>
      <c r="BB162" s="100" t="s">
        <v>176</v>
      </c>
      <c r="BC162" s="100" t="s">
        <v>176</v>
      </c>
      <c r="BD162" s="100" t="s">
        <v>176</v>
      </c>
      <c r="BE162" s="100" t="s">
        <v>176</v>
      </c>
      <c r="BF162" s="100" t="s">
        <v>176</v>
      </c>
      <c r="BG162" s="100" t="s">
        <v>176</v>
      </c>
      <c r="BH162" s="100" t="s">
        <v>176</v>
      </c>
      <c r="BI162" s="100" t="s">
        <v>176</v>
      </c>
      <c r="BJ162" s="100" t="s">
        <v>176</v>
      </c>
      <c r="BK162" s="100" t="s">
        <v>176</v>
      </c>
      <c r="BL162" s="100" t="s">
        <v>176</v>
      </c>
      <c r="BM162" s="100" t="s">
        <v>176</v>
      </c>
      <c r="BN162" s="116">
        <f t="shared" ref="BN162:BN194" si="226">SUM(BB162:BF162)</f>
        <v>0</v>
      </c>
      <c r="BO162" s="100" t="s">
        <v>176</v>
      </c>
      <c r="BP162" s="100" t="s">
        <v>176</v>
      </c>
      <c r="BQ162" s="83">
        <f t="shared" si="137"/>
        <v>8.3333333333333332E-3</v>
      </c>
      <c r="BR162" s="100">
        <f t="shared" ref="BR162:BR193" si="227">+H162+I162+J162+K162+L162+M162+N162+AA162+AN162+BA162+BN162</f>
        <v>293.76</v>
      </c>
      <c r="BS162" s="212"/>
    </row>
    <row r="163" spans="1:71" ht="12.75" customHeight="1" outlineLevel="1" x14ac:dyDescent="0.2">
      <c r="A163" s="9">
        <v>270</v>
      </c>
      <c r="B163" s="10" t="s">
        <v>98</v>
      </c>
      <c r="C163" s="11">
        <v>96</v>
      </c>
      <c r="D163" s="12">
        <v>39899</v>
      </c>
      <c r="E163" s="129">
        <v>544</v>
      </c>
      <c r="F163" s="102">
        <v>326.39999999999998</v>
      </c>
      <c r="G163" s="208">
        <f t="shared" si="138"/>
        <v>293.76</v>
      </c>
      <c r="H163" s="71">
        <f t="shared" si="139"/>
        <v>29.376000000000001</v>
      </c>
      <c r="I163" s="71">
        <f t="shared" si="140"/>
        <v>29.376000000000001</v>
      </c>
      <c r="J163" s="71">
        <f t="shared" si="141"/>
        <v>29.376000000000001</v>
      </c>
      <c r="K163" s="71">
        <f t="shared" si="142"/>
        <v>29.376000000000001</v>
      </c>
      <c r="L163" s="71">
        <f t="shared" si="143"/>
        <v>29.376000000000001</v>
      </c>
      <c r="M163" s="71">
        <f t="shared" si="144"/>
        <v>29.376000000000001</v>
      </c>
      <c r="N163" s="71">
        <f t="shared" si="145"/>
        <v>29.376000000000001</v>
      </c>
      <c r="O163" s="130">
        <f t="shared" si="214"/>
        <v>2.448</v>
      </c>
      <c r="P163" s="130">
        <f t="shared" si="215"/>
        <v>2.448</v>
      </c>
      <c r="Q163" s="130">
        <f t="shared" si="216"/>
        <v>2.448</v>
      </c>
      <c r="R163" s="130">
        <f t="shared" si="217"/>
        <v>2.448</v>
      </c>
      <c r="S163" s="130">
        <f t="shared" si="218"/>
        <v>2.448</v>
      </c>
      <c r="T163" s="130">
        <f t="shared" si="219"/>
        <v>2.448</v>
      </c>
      <c r="U163" s="130">
        <f t="shared" si="220"/>
        <v>2.448</v>
      </c>
      <c r="V163" s="130">
        <f t="shared" si="221"/>
        <v>2.448</v>
      </c>
      <c r="W163" s="130">
        <f t="shared" si="222"/>
        <v>2.448</v>
      </c>
      <c r="X163" s="130">
        <f t="shared" si="223"/>
        <v>2.448</v>
      </c>
      <c r="Y163" s="130">
        <f t="shared" si="224"/>
        <v>2.448</v>
      </c>
      <c r="Z163" s="130">
        <f t="shared" si="225"/>
        <v>2.448</v>
      </c>
      <c r="AA163" s="100">
        <f t="shared" si="158"/>
        <v>29.376000000000001</v>
      </c>
      <c r="AB163" s="100">
        <f t="shared" si="212"/>
        <v>2.448</v>
      </c>
      <c r="AC163" s="100">
        <f t="shared" si="212"/>
        <v>2.448</v>
      </c>
      <c r="AD163" s="100">
        <f t="shared" si="212"/>
        <v>2.448</v>
      </c>
      <c r="AE163" s="100">
        <f t="shared" si="212"/>
        <v>2.448</v>
      </c>
      <c r="AF163" s="100">
        <f t="shared" si="212"/>
        <v>2.448</v>
      </c>
      <c r="AG163" s="100">
        <f t="shared" si="212"/>
        <v>2.448</v>
      </c>
      <c r="AH163" s="100">
        <f t="shared" si="212"/>
        <v>2.448</v>
      </c>
      <c r="AI163" s="100">
        <f t="shared" si="212"/>
        <v>2.448</v>
      </c>
      <c r="AJ163" s="100">
        <f t="shared" si="212"/>
        <v>2.448</v>
      </c>
      <c r="AK163" s="100">
        <f t="shared" si="212"/>
        <v>2.448</v>
      </c>
      <c r="AL163" s="100">
        <f t="shared" si="212"/>
        <v>2.448</v>
      </c>
      <c r="AM163" s="100">
        <f t="shared" si="212"/>
        <v>2.448</v>
      </c>
      <c r="AN163" s="100">
        <f t="shared" si="135"/>
        <v>29.376000000000001</v>
      </c>
      <c r="AO163" s="100">
        <f t="shared" si="213"/>
        <v>2.448</v>
      </c>
      <c r="AP163" s="100">
        <f t="shared" si="213"/>
        <v>2.448</v>
      </c>
      <c r="AQ163" s="100">
        <f t="shared" si="213"/>
        <v>2.448</v>
      </c>
      <c r="AR163" s="100">
        <f t="shared" si="213"/>
        <v>2.448</v>
      </c>
      <c r="AS163" s="100">
        <f t="shared" si="213"/>
        <v>2.448</v>
      </c>
      <c r="AT163" s="100">
        <f t="shared" si="213"/>
        <v>2.448</v>
      </c>
      <c r="AU163" s="100">
        <f t="shared" si="213"/>
        <v>2.448</v>
      </c>
      <c r="AV163" s="100">
        <f t="shared" si="213"/>
        <v>2.448</v>
      </c>
      <c r="AW163" s="100">
        <f t="shared" si="213"/>
        <v>2.448</v>
      </c>
      <c r="AX163" s="100">
        <f t="shared" si="213"/>
        <v>2.448</v>
      </c>
      <c r="AY163" s="100">
        <f t="shared" si="213"/>
        <v>2.448</v>
      </c>
      <c r="AZ163" s="100">
        <f t="shared" si="213"/>
        <v>2.448</v>
      </c>
      <c r="BA163" s="116">
        <f t="shared" si="211"/>
        <v>29.376000000000001</v>
      </c>
      <c r="BB163" s="100" t="s">
        <v>176</v>
      </c>
      <c r="BC163" s="100" t="s">
        <v>176</v>
      </c>
      <c r="BD163" s="100" t="s">
        <v>176</v>
      </c>
      <c r="BE163" s="100" t="s">
        <v>176</v>
      </c>
      <c r="BF163" s="100" t="s">
        <v>176</v>
      </c>
      <c r="BG163" s="100" t="s">
        <v>176</v>
      </c>
      <c r="BH163" s="100" t="s">
        <v>176</v>
      </c>
      <c r="BI163" s="100" t="s">
        <v>176</v>
      </c>
      <c r="BJ163" s="100" t="s">
        <v>176</v>
      </c>
      <c r="BK163" s="100" t="s">
        <v>176</v>
      </c>
      <c r="BL163" s="100" t="s">
        <v>176</v>
      </c>
      <c r="BM163" s="100" t="s">
        <v>176</v>
      </c>
      <c r="BN163" s="116">
        <f t="shared" si="226"/>
        <v>0</v>
      </c>
      <c r="BO163" s="100" t="s">
        <v>176</v>
      </c>
      <c r="BP163" s="100" t="s">
        <v>176</v>
      </c>
      <c r="BQ163" s="83">
        <f t="shared" si="137"/>
        <v>8.3333333333333332E-3</v>
      </c>
      <c r="BR163" s="100">
        <f t="shared" si="227"/>
        <v>293.76</v>
      </c>
      <c r="BS163" s="212"/>
    </row>
    <row r="164" spans="1:71" ht="12.75" customHeight="1" outlineLevel="1" x14ac:dyDescent="0.2">
      <c r="A164" s="9">
        <v>271</v>
      </c>
      <c r="B164" s="10" t="s">
        <v>98</v>
      </c>
      <c r="C164" s="11">
        <v>96</v>
      </c>
      <c r="D164" s="12">
        <v>39899</v>
      </c>
      <c r="E164" s="129">
        <v>544</v>
      </c>
      <c r="F164" s="102">
        <v>326.39999999999998</v>
      </c>
      <c r="G164" s="208">
        <f t="shared" si="138"/>
        <v>293.76</v>
      </c>
      <c r="H164" s="71">
        <f t="shared" si="139"/>
        <v>29.376000000000001</v>
      </c>
      <c r="I164" s="71">
        <f t="shared" si="140"/>
        <v>29.376000000000001</v>
      </c>
      <c r="J164" s="71">
        <f t="shared" si="141"/>
        <v>29.376000000000001</v>
      </c>
      <c r="K164" s="71">
        <f t="shared" si="142"/>
        <v>29.376000000000001</v>
      </c>
      <c r="L164" s="71">
        <f t="shared" si="143"/>
        <v>29.376000000000001</v>
      </c>
      <c r="M164" s="71">
        <f t="shared" si="144"/>
        <v>29.376000000000001</v>
      </c>
      <c r="N164" s="71">
        <f t="shared" si="145"/>
        <v>29.376000000000001</v>
      </c>
      <c r="O164" s="130">
        <f t="shared" si="214"/>
        <v>2.448</v>
      </c>
      <c r="P164" s="130">
        <f t="shared" si="215"/>
        <v>2.448</v>
      </c>
      <c r="Q164" s="130">
        <f t="shared" si="216"/>
        <v>2.448</v>
      </c>
      <c r="R164" s="130">
        <f t="shared" si="217"/>
        <v>2.448</v>
      </c>
      <c r="S164" s="130">
        <f t="shared" si="218"/>
        <v>2.448</v>
      </c>
      <c r="T164" s="130">
        <f t="shared" si="219"/>
        <v>2.448</v>
      </c>
      <c r="U164" s="130">
        <f t="shared" si="220"/>
        <v>2.448</v>
      </c>
      <c r="V164" s="130">
        <f t="shared" si="221"/>
        <v>2.448</v>
      </c>
      <c r="W164" s="130">
        <f t="shared" si="222"/>
        <v>2.448</v>
      </c>
      <c r="X164" s="130">
        <f t="shared" si="223"/>
        <v>2.448</v>
      </c>
      <c r="Y164" s="130">
        <f t="shared" si="224"/>
        <v>2.448</v>
      </c>
      <c r="Z164" s="130">
        <f t="shared" si="225"/>
        <v>2.448</v>
      </c>
      <c r="AA164" s="100">
        <f t="shared" si="158"/>
        <v>29.376000000000001</v>
      </c>
      <c r="AB164" s="100">
        <f t="shared" si="212"/>
        <v>2.448</v>
      </c>
      <c r="AC164" s="100">
        <f t="shared" si="212"/>
        <v>2.448</v>
      </c>
      <c r="AD164" s="100">
        <f t="shared" si="212"/>
        <v>2.448</v>
      </c>
      <c r="AE164" s="100">
        <f t="shared" si="212"/>
        <v>2.448</v>
      </c>
      <c r="AF164" s="100">
        <f t="shared" si="212"/>
        <v>2.448</v>
      </c>
      <c r="AG164" s="100">
        <f t="shared" si="212"/>
        <v>2.448</v>
      </c>
      <c r="AH164" s="100">
        <f t="shared" si="212"/>
        <v>2.448</v>
      </c>
      <c r="AI164" s="100">
        <f t="shared" si="212"/>
        <v>2.448</v>
      </c>
      <c r="AJ164" s="100">
        <f t="shared" si="212"/>
        <v>2.448</v>
      </c>
      <c r="AK164" s="100">
        <f t="shared" si="212"/>
        <v>2.448</v>
      </c>
      <c r="AL164" s="100">
        <f t="shared" si="212"/>
        <v>2.448</v>
      </c>
      <c r="AM164" s="100">
        <f t="shared" si="212"/>
        <v>2.448</v>
      </c>
      <c r="AN164" s="100">
        <f t="shared" si="135"/>
        <v>29.376000000000001</v>
      </c>
      <c r="AO164" s="100">
        <f t="shared" si="213"/>
        <v>2.448</v>
      </c>
      <c r="AP164" s="100">
        <f t="shared" si="213"/>
        <v>2.448</v>
      </c>
      <c r="AQ164" s="100">
        <f t="shared" si="213"/>
        <v>2.448</v>
      </c>
      <c r="AR164" s="100">
        <f t="shared" si="213"/>
        <v>2.448</v>
      </c>
      <c r="AS164" s="100">
        <f t="shared" si="213"/>
        <v>2.448</v>
      </c>
      <c r="AT164" s="100">
        <f t="shared" si="213"/>
        <v>2.448</v>
      </c>
      <c r="AU164" s="100">
        <f t="shared" si="213"/>
        <v>2.448</v>
      </c>
      <c r="AV164" s="100">
        <f t="shared" si="213"/>
        <v>2.448</v>
      </c>
      <c r="AW164" s="100">
        <f t="shared" si="213"/>
        <v>2.448</v>
      </c>
      <c r="AX164" s="100">
        <f t="shared" si="213"/>
        <v>2.448</v>
      </c>
      <c r="AY164" s="100">
        <f t="shared" si="213"/>
        <v>2.448</v>
      </c>
      <c r="AZ164" s="100">
        <f t="shared" si="213"/>
        <v>2.448</v>
      </c>
      <c r="BA164" s="116">
        <f t="shared" si="211"/>
        <v>29.376000000000001</v>
      </c>
      <c r="BB164" s="100" t="s">
        <v>176</v>
      </c>
      <c r="BC164" s="100" t="s">
        <v>176</v>
      </c>
      <c r="BD164" s="100" t="s">
        <v>176</v>
      </c>
      <c r="BE164" s="100" t="s">
        <v>176</v>
      </c>
      <c r="BF164" s="100" t="s">
        <v>176</v>
      </c>
      <c r="BG164" s="100" t="s">
        <v>176</v>
      </c>
      <c r="BH164" s="100" t="s">
        <v>176</v>
      </c>
      <c r="BI164" s="100" t="s">
        <v>176</v>
      </c>
      <c r="BJ164" s="100" t="s">
        <v>176</v>
      </c>
      <c r="BK164" s="100" t="s">
        <v>176</v>
      </c>
      <c r="BL164" s="100" t="s">
        <v>176</v>
      </c>
      <c r="BM164" s="100" t="s">
        <v>176</v>
      </c>
      <c r="BN164" s="116">
        <f t="shared" si="226"/>
        <v>0</v>
      </c>
      <c r="BO164" s="100" t="s">
        <v>176</v>
      </c>
      <c r="BP164" s="100" t="s">
        <v>176</v>
      </c>
      <c r="BQ164" s="83">
        <f t="shared" si="137"/>
        <v>8.3333333333333332E-3</v>
      </c>
      <c r="BR164" s="100">
        <f t="shared" si="227"/>
        <v>293.76</v>
      </c>
      <c r="BS164" s="212"/>
    </row>
    <row r="165" spans="1:71" ht="12.75" customHeight="1" outlineLevel="1" x14ac:dyDescent="0.2">
      <c r="A165" s="9">
        <v>272</v>
      </c>
      <c r="B165" s="10" t="s">
        <v>98</v>
      </c>
      <c r="C165" s="11">
        <v>96</v>
      </c>
      <c r="D165" s="12">
        <v>39899</v>
      </c>
      <c r="E165" s="129">
        <v>544</v>
      </c>
      <c r="F165" s="102">
        <v>326.39999999999998</v>
      </c>
      <c r="G165" s="208">
        <f t="shared" si="138"/>
        <v>293.76</v>
      </c>
      <c r="H165" s="71">
        <f t="shared" si="139"/>
        <v>29.376000000000001</v>
      </c>
      <c r="I165" s="71">
        <f t="shared" si="140"/>
        <v>29.376000000000001</v>
      </c>
      <c r="J165" s="71">
        <f t="shared" si="141"/>
        <v>29.376000000000001</v>
      </c>
      <c r="K165" s="71">
        <f t="shared" si="142"/>
        <v>29.376000000000001</v>
      </c>
      <c r="L165" s="71">
        <f t="shared" si="143"/>
        <v>29.376000000000001</v>
      </c>
      <c r="M165" s="71">
        <f t="shared" si="144"/>
        <v>29.376000000000001</v>
      </c>
      <c r="N165" s="71">
        <f t="shared" si="145"/>
        <v>29.376000000000001</v>
      </c>
      <c r="O165" s="130">
        <f t="shared" si="214"/>
        <v>2.448</v>
      </c>
      <c r="P165" s="130">
        <f t="shared" si="215"/>
        <v>2.448</v>
      </c>
      <c r="Q165" s="130">
        <f t="shared" si="216"/>
        <v>2.448</v>
      </c>
      <c r="R165" s="130">
        <f t="shared" si="217"/>
        <v>2.448</v>
      </c>
      <c r="S165" s="130">
        <f t="shared" si="218"/>
        <v>2.448</v>
      </c>
      <c r="T165" s="130">
        <f t="shared" si="219"/>
        <v>2.448</v>
      </c>
      <c r="U165" s="130">
        <f t="shared" si="220"/>
        <v>2.448</v>
      </c>
      <c r="V165" s="130">
        <f t="shared" si="221"/>
        <v>2.448</v>
      </c>
      <c r="W165" s="130">
        <f t="shared" si="222"/>
        <v>2.448</v>
      </c>
      <c r="X165" s="130">
        <f t="shared" si="223"/>
        <v>2.448</v>
      </c>
      <c r="Y165" s="130">
        <f t="shared" si="224"/>
        <v>2.448</v>
      </c>
      <c r="Z165" s="130">
        <f t="shared" si="225"/>
        <v>2.448</v>
      </c>
      <c r="AA165" s="100">
        <f t="shared" si="158"/>
        <v>29.376000000000001</v>
      </c>
      <c r="AB165" s="100">
        <f t="shared" si="212"/>
        <v>2.448</v>
      </c>
      <c r="AC165" s="100">
        <f t="shared" si="212"/>
        <v>2.448</v>
      </c>
      <c r="AD165" s="100">
        <f t="shared" si="212"/>
        <v>2.448</v>
      </c>
      <c r="AE165" s="100">
        <f t="shared" si="212"/>
        <v>2.448</v>
      </c>
      <c r="AF165" s="100">
        <f t="shared" si="212"/>
        <v>2.448</v>
      </c>
      <c r="AG165" s="100">
        <f t="shared" si="212"/>
        <v>2.448</v>
      </c>
      <c r="AH165" s="100">
        <f t="shared" si="212"/>
        <v>2.448</v>
      </c>
      <c r="AI165" s="100">
        <f t="shared" si="212"/>
        <v>2.448</v>
      </c>
      <c r="AJ165" s="100">
        <f t="shared" si="212"/>
        <v>2.448</v>
      </c>
      <c r="AK165" s="100">
        <f t="shared" si="212"/>
        <v>2.448</v>
      </c>
      <c r="AL165" s="100">
        <f t="shared" si="212"/>
        <v>2.448</v>
      </c>
      <c r="AM165" s="100">
        <f t="shared" si="212"/>
        <v>2.448</v>
      </c>
      <c r="AN165" s="100">
        <f t="shared" si="135"/>
        <v>29.376000000000001</v>
      </c>
      <c r="AO165" s="100">
        <f t="shared" si="213"/>
        <v>2.448</v>
      </c>
      <c r="AP165" s="100">
        <f t="shared" si="213"/>
        <v>2.448</v>
      </c>
      <c r="AQ165" s="100">
        <f t="shared" si="213"/>
        <v>2.448</v>
      </c>
      <c r="AR165" s="100">
        <f t="shared" si="213"/>
        <v>2.448</v>
      </c>
      <c r="AS165" s="100">
        <f t="shared" si="213"/>
        <v>2.448</v>
      </c>
      <c r="AT165" s="100">
        <f t="shared" si="213"/>
        <v>2.448</v>
      </c>
      <c r="AU165" s="100">
        <f t="shared" si="213"/>
        <v>2.448</v>
      </c>
      <c r="AV165" s="100">
        <f t="shared" si="213"/>
        <v>2.448</v>
      </c>
      <c r="AW165" s="100">
        <f t="shared" si="213"/>
        <v>2.448</v>
      </c>
      <c r="AX165" s="100">
        <f t="shared" si="213"/>
        <v>2.448</v>
      </c>
      <c r="AY165" s="100">
        <f t="shared" si="213"/>
        <v>2.448</v>
      </c>
      <c r="AZ165" s="100">
        <f t="shared" si="213"/>
        <v>2.448</v>
      </c>
      <c r="BA165" s="116">
        <f t="shared" si="211"/>
        <v>29.376000000000001</v>
      </c>
      <c r="BB165" s="100" t="s">
        <v>176</v>
      </c>
      <c r="BC165" s="100" t="s">
        <v>176</v>
      </c>
      <c r="BD165" s="100" t="s">
        <v>176</v>
      </c>
      <c r="BE165" s="100" t="s">
        <v>176</v>
      </c>
      <c r="BF165" s="100" t="s">
        <v>176</v>
      </c>
      <c r="BG165" s="100" t="s">
        <v>176</v>
      </c>
      <c r="BH165" s="100" t="s">
        <v>176</v>
      </c>
      <c r="BI165" s="100" t="s">
        <v>176</v>
      </c>
      <c r="BJ165" s="100" t="s">
        <v>176</v>
      </c>
      <c r="BK165" s="100" t="s">
        <v>176</v>
      </c>
      <c r="BL165" s="100" t="s">
        <v>176</v>
      </c>
      <c r="BM165" s="100" t="s">
        <v>176</v>
      </c>
      <c r="BN165" s="116">
        <f t="shared" si="226"/>
        <v>0</v>
      </c>
      <c r="BO165" s="100" t="s">
        <v>176</v>
      </c>
      <c r="BP165" s="100" t="s">
        <v>176</v>
      </c>
      <c r="BQ165" s="83">
        <f t="shared" si="137"/>
        <v>8.3333333333333332E-3</v>
      </c>
      <c r="BR165" s="100">
        <f t="shared" si="227"/>
        <v>293.76</v>
      </c>
      <c r="BS165" s="212"/>
    </row>
    <row r="166" spans="1:71" ht="12.75" customHeight="1" outlineLevel="1" x14ac:dyDescent="0.2">
      <c r="A166" s="9">
        <v>273</v>
      </c>
      <c r="B166" s="10" t="s">
        <v>98</v>
      </c>
      <c r="C166" s="11">
        <v>96</v>
      </c>
      <c r="D166" s="12">
        <v>39899</v>
      </c>
      <c r="E166" s="129">
        <v>544</v>
      </c>
      <c r="F166" s="102">
        <v>326.39999999999998</v>
      </c>
      <c r="G166" s="208">
        <f t="shared" si="138"/>
        <v>293.76</v>
      </c>
      <c r="H166" s="71">
        <f t="shared" si="139"/>
        <v>29.376000000000001</v>
      </c>
      <c r="I166" s="71">
        <f t="shared" si="140"/>
        <v>29.376000000000001</v>
      </c>
      <c r="J166" s="71">
        <f t="shared" si="141"/>
        <v>29.376000000000001</v>
      </c>
      <c r="K166" s="71">
        <f t="shared" si="142"/>
        <v>29.376000000000001</v>
      </c>
      <c r="L166" s="71">
        <f t="shared" si="143"/>
        <v>29.376000000000001</v>
      </c>
      <c r="M166" s="71">
        <f t="shared" si="144"/>
        <v>29.376000000000001</v>
      </c>
      <c r="N166" s="71">
        <f t="shared" si="145"/>
        <v>29.376000000000001</v>
      </c>
      <c r="O166" s="130">
        <f t="shared" si="214"/>
        <v>2.448</v>
      </c>
      <c r="P166" s="130">
        <f t="shared" si="215"/>
        <v>2.448</v>
      </c>
      <c r="Q166" s="130">
        <f t="shared" si="216"/>
        <v>2.448</v>
      </c>
      <c r="R166" s="130">
        <f t="shared" si="217"/>
        <v>2.448</v>
      </c>
      <c r="S166" s="130">
        <f t="shared" si="218"/>
        <v>2.448</v>
      </c>
      <c r="T166" s="130">
        <f t="shared" si="219"/>
        <v>2.448</v>
      </c>
      <c r="U166" s="130">
        <f t="shared" si="220"/>
        <v>2.448</v>
      </c>
      <c r="V166" s="130">
        <f t="shared" si="221"/>
        <v>2.448</v>
      </c>
      <c r="W166" s="130">
        <f t="shared" si="222"/>
        <v>2.448</v>
      </c>
      <c r="X166" s="130">
        <f t="shared" si="223"/>
        <v>2.448</v>
      </c>
      <c r="Y166" s="130">
        <f t="shared" si="224"/>
        <v>2.448</v>
      </c>
      <c r="Z166" s="130">
        <f t="shared" si="225"/>
        <v>2.448</v>
      </c>
      <c r="AA166" s="100">
        <f t="shared" si="158"/>
        <v>29.376000000000001</v>
      </c>
      <c r="AB166" s="100">
        <f t="shared" ref="AB166:AM175" si="228">$G166*$BQ166</f>
        <v>2.448</v>
      </c>
      <c r="AC166" s="100">
        <f t="shared" si="228"/>
        <v>2.448</v>
      </c>
      <c r="AD166" s="100">
        <f t="shared" si="228"/>
        <v>2.448</v>
      </c>
      <c r="AE166" s="100">
        <f t="shared" si="228"/>
        <v>2.448</v>
      </c>
      <c r="AF166" s="100">
        <f t="shared" si="228"/>
        <v>2.448</v>
      </c>
      <c r="AG166" s="100">
        <f t="shared" si="228"/>
        <v>2.448</v>
      </c>
      <c r="AH166" s="100">
        <f t="shared" si="228"/>
        <v>2.448</v>
      </c>
      <c r="AI166" s="100">
        <f t="shared" si="228"/>
        <v>2.448</v>
      </c>
      <c r="AJ166" s="100">
        <f t="shared" si="228"/>
        <v>2.448</v>
      </c>
      <c r="AK166" s="100">
        <f t="shared" si="228"/>
        <v>2.448</v>
      </c>
      <c r="AL166" s="100">
        <f t="shared" si="228"/>
        <v>2.448</v>
      </c>
      <c r="AM166" s="100">
        <f t="shared" si="228"/>
        <v>2.448</v>
      </c>
      <c r="AN166" s="100">
        <f t="shared" si="135"/>
        <v>29.376000000000001</v>
      </c>
      <c r="AO166" s="100">
        <f t="shared" ref="AO166:AZ175" si="229">$G166*$BQ166</f>
        <v>2.448</v>
      </c>
      <c r="AP166" s="100">
        <f t="shared" si="229"/>
        <v>2.448</v>
      </c>
      <c r="AQ166" s="100">
        <f t="shared" si="229"/>
        <v>2.448</v>
      </c>
      <c r="AR166" s="100">
        <f t="shared" si="229"/>
        <v>2.448</v>
      </c>
      <c r="AS166" s="100">
        <f t="shared" si="229"/>
        <v>2.448</v>
      </c>
      <c r="AT166" s="100">
        <f t="shared" si="229"/>
        <v>2.448</v>
      </c>
      <c r="AU166" s="100">
        <f t="shared" si="229"/>
        <v>2.448</v>
      </c>
      <c r="AV166" s="100">
        <f t="shared" si="229"/>
        <v>2.448</v>
      </c>
      <c r="AW166" s="100">
        <f t="shared" si="229"/>
        <v>2.448</v>
      </c>
      <c r="AX166" s="100">
        <f t="shared" si="229"/>
        <v>2.448</v>
      </c>
      <c r="AY166" s="100">
        <f t="shared" si="229"/>
        <v>2.448</v>
      </c>
      <c r="AZ166" s="100">
        <f t="shared" si="229"/>
        <v>2.448</v>
      </c>
      <c r="BA166" s="116">
        <f>SUM(AO166:AZ166)</f>
        <v>29.376000000000001</v>
      </c>
      <c r="BB166" s="100" t="s">
        <v>176</v>
      </c>
      <c r="BC166" s="100" t="s">
        <v>176</v>
      </c>
      <c r="BD166" s="100" t="s">
        <v>176</v>
      </c>
      <c r="BE166" s="100" t="s">
        <v>176</v>
      </c>
      <c r="BF166" s="100" t="s">
        <v>176</v>
      </c>
      <c r="BG166" s="100" t="s">
        <v>176</v>
      </c>
      <c r="BH166" s="100" t="s">
        <v>176</v>
      </c>
      <c r="BI166" s="100" t="s">
        <v>176</v>
      </c>
      <c r="BJ166" s="100" t="s">
        <v>176</v>
      </c>
      <c r="BK166" s="100" t="s">
        <v>176</v>
      </c>
      <c r="BL166" s="100" t="s">
        <v>176</v>
      </c>
      <c r="BM166" s="100" t="s">
        <v>176</v>
      </c>
      <c r="BN166" s="116">
        <f t="shared" si="226"/>
        <v>0</v>
      </c>
      <c r="BO166" s="100" t="s">
        <v>176</v>
      </c>
      <c r="BP166" s="100" t="s">
        <v>176</v>
      </c>
      <c r="BQ166" s="83">
        <f t="shared" si="137"/>
        <v>8.3333333333333332E-3</v>
      </c>
      <c r="BR166" s="100">
        <f t="shared" si="227"/>
        <v>293.76</v>
      </c>
      <c r="BS166" s="212"/>
    </row>
    <row r="167" spans="1:71" ht="12.75" customHeight="1" outlineLevel="1" x14ac:dyDescent="0.2">
      <c r="A167" s="9">
        <v>274</v>
      </c>
      <c r="B167" s="10" t="s">
        <v>98</v>
      </c>
      <c r="C167" s="11">
        <v>96</v>
      </c>
      <c r="D167" s="12">
        <v>39899</v>
      </c>
      <c r="E167" s="129">
        <v>544</v>
      </c>
      <c r="F167" s="102">
        <v>326.39999999999998</v>
      </c>
      <c r="G167" s="208">
        <f t="shared" si="138"/>
        <v>293.76</v>
      </c>
      <c r="H167" s="71">
        <f t="shared" si="139"/>
        <v>29.376000000000001</v>
      </c>
      <c r="I167" s="71">
        <f t="shared" si="140"/>
        <v>29.376000000000001</v>
      </c>
      <c r="J167" s="71">
        <f t="shared" si="141"/>
        <v>29.376000000000001</v>
      </c>
      <c r="K167" s="71">
        <f t="shared" si="142"/>
        <v>29.376000000000001</v>
      </c>
      <c r="L167" s="71">
        <f t="shared" si="143"/>
        <v>29.376000000000001</v>
      </c>
      <c r="M167" s="71">
        <f t="shared" si="144"/>
        <v>29.376000000000001</v>
      </c>
      <c r="N167" s="71">
        <f t="shared" si="145"/>
        <v>29.376000000000001</v>
      </c>
      <c r="O167" s="130">
        <f t="shared" si="214"/>
        <v>2.448</v>
      </c>
      <c r="P167" s="130">
        <f t="shared" si="215"/>
        <v>2.448</v>
      </c>
      <c r="Q167" s="130">
        <f t="shared" si="216"/>
        <v>2.448</v>
      </c>
      <c r="R167" s="130">
        <f t="shared" si="217"/>
        <v>2.448</v>
      </c>
      <c r="S167" s="130">
        <f t="shared" si="218"/>
        <v>2.448</v>
      </c>
      <c r="T167" s="130">
        <f t="shared" si="219"/>
        <v>2.448</v>
      </c>
      <c r="U167" s="130">
        <f t="shared" si="220"/>
        <v>2.448</v>
      </c>
      <c r="V167" s="130">
        <f t="shared" si="221"/>
        <v>2.448</v>
      </c>
      <c r="W167" s="130">
        <f t="shared" si="222"/>
        <v>2.448</v>
      </c>
      <c r="X167" s="130">
        <f t="shared" si="223"/>
        <v>2.448</v>
      </c>
      <c r="Y167" s="130">
        <f t="shared" si="224"/>
        <v>2.448</v>
      </c>
      <c r="Z167" s="130">
        <f t="shared" si="225"/>
        <v>2.448</v>
      </c>
      <c r="AA167" s="100">
        <f t="shared" si="158"/>
        <v>29.376000000000001</v>
      </c>
      <c r="AB167" s="100">
        <f t="shared" si="228"/>
        <v>2.448</v>
      </c>
      <c r="AC167" s="100">
        <f t="shared" si="228"/>
        <v>2.448</v>
      </c>
      <c r="AD167" s="100">
        <f t="shared" si="228"/>
        <v>2.448</v>
      </c>
      <c r="AE167" s="100">
        <f t="shared" si="228"/>
        <v>2.448</v>
      </c>
      <c r="AF167" s="100">
        <f t="shared" si="228"/>
        <v>2.448</v>
      </c>
      <c r="AG167" s="100">
        <f t="shared" si="228"/>
        <v>2.448</v>
      </c>
      <c r="AH167" s="100">
        <f t="shared" si="228"/>
        <v>2.448</v>
      </c>
      <c r="AI167" s="100">
        <f t="shared" si="228"/>
        <v>2.448</v>
      </c>
      <c r="AJ167" s="100">
        <f t="shared" si="228"/>
        <v>2.448</v>
      </c>
      <c r="AK167" s="100">
        <f t="shared" si="228"/>
        <v>2.448</v>
      </c>
      <c r="AL167" s="100">
        <f t="shared" si="228"/>
        <v>2.448</v>
      </c>
      <c r="AM167" s="100">
        <f t="shared" si="228"/>
        <v>2.448</v>
      </c>
      <c r="AN167" s="100">
        <f t="shared" si="135"/>
        <v>29.376000000000001</v>
      </c>
      <c r="AO167" s="100">
        <f t="shared" si="229"/>
        <v>2.448</v>
      </c>
      <c r="AP167" s="100">
        <f t="shared" si="229"/>
        <v>2.448</v>
      </c>
      <c r="AQ167" s="100">
        <f t="shared" si="229"/>
        <v>2.448</v>
      </c>
      <c r="AR167" s="100">
        <f t="shared" si="229"/>
        <v>2.448</v>
      </c>
      <c r="AS167" s="100">
        <f t="shared" si="229"/>
        <v>2.448</v>
      </c>
      <c r="AT167" s="100">
        <f t="shared" si="229"/>
        <v>2.448</v>
      </c>
      <c r="AU167" s="100">
        <f t="shared" si="229"/>
        <v>2.448</v>
      </c>
      <c r="AV167" s="100">
        <f t="shared" si="229"/>
        <v>2.448</v>
      </c>
      <c r="AW167" s="100">
        <f t="shared" si="229"/>
        <v>2.448</v>
      </c>
      <c r="AX167" s="100">
        <f t="shared" si="229"/>
        <v>2.448</v>
      </c>
      <c r="AY167" s="100">
        <f t="shared" si="229"/>
        <v>2.448</v>
      </c>
      <c r="AZ167" s="100">
        <f t="shared" si="229"/>
        <v>2.448</v>
      </c>
      <c r="BA167" s="116">
        <f t="shared" ref="BA167:BA174" si="230">SUM(AO167:AZ167)</f>
        <v>29.376000000000001</v>
      </c>
      <c r="BB167" s="100" t="s">
        <v>176</v>
      </c>
      <c r="BC167" s="100" t="s">
        <v>176</v>
      </c>
      <c r="BD167" s="100" t="s">
        <v>176</v>
      </c>
      <c r="BE167" s="100" t="s">
        <v>176</v>
      </c>
      <c r="BF167" s="100" t="s">
        <v>176</v>
      </c>
      <c r="BG167" s="100" t="s">
        <v>176</v>
      </c>
      <c r="BH167" s="100" t="s">
        <v>176</v>
      </c>
      <c r="BI167" s="100" t="s">
        <v>176</v>
      </c>
      <c r="BJ167" s="100" t="s">
        <v>176</v>
      </c>
      <c r="BK167" s="100" t="s">
        <v>176</v>
      </c>
      <c r="BL167" s="100" t="s">
        <v>176</v>
      </c>
      <c r="BM167" s="100" t="s">
        <v>176</v>
      </c>
      <c r="BN167" s="116">
        <f t="shared" si="226"/>
        <v>0</v>
      </c>
      <c r="BO167" s="100" t="s">
        <v>176</v>
      </c>
      <c r="BP167" s="100" t="s">
        <v>176</v>
      </c>
      <c r="BQ167" s="83">
        <f t="shared" si="137"/>
        <v>8.3333333333333332E-3</v>
      </c>
      <c r="BR167" s="100">
        <f t="shared" si="227"/>
        <v>293.76</v>
      </c>
      <c r="BS167" s="212"/>
    </row>
    <row r="168" spans="1:71" ht="12.75" customHeight="1" outlineLevel="1" x14ac:dyDescent="0.2">
      <c r="A168" s="9">
        <v>275</v>
      </c>
      <c r="B168" s="10" t="s">
        <v>98</v>
      </c>
      <c r="C168" s="11">
        <v>96</v>
      </c>
      <c r="D168" s="12">
        <v>39899</v>
      </c>
      <c r="E168" s="129">
        <v>544</v>
      </c>
      <c r="F168" s="102">
        <v>326.39999999999998</v>
      </c>
      <c r="G168" s="208">
        <f t="shared" si="138"/>
        <v>293.76</v>
      </c>
      <c r="H168" s="71">
        <f t="shared" si="139"/>
        <v>29.376000000000001</v>
      </c>
      <c r="I168" s="71">
        <f t="shared" si="140"/>
        <v>29.376000000000001</v>
      </c>
      <c r="J168" s="71">
        <f t="shared" si="141"/>
        <v>29.376000000000001</v>
      </c>
      <c r="K168" s="71">
        <f t="shared" si="142"/>
        <v>29.376000000000001</v>
      </c>
      <c r="L168" s="71">
        <f t="shared" si="143"/>
        <v>29.376000000000001</v>
      </c>
      <c r="M168" s="71">
        <f t="shared" si="144"/>
        <v>29.376000000000001</v>
      </c>
      <c r="N168" s="71">
        <f t="shared" si="145"/>
        <v>29.376000000000001</v>
      </c>
      <c r="O168" s="130">
        <f t="shared" si="214"/>
        <v>2.448</v>
      </c>
      <c r="P168" s="130">
        <f t="shared" si="215"/>
        <v>2.448</v>
      </c>
      <c r="Q168" s="130">
        <f t="shared" si="216"/>
        <v>2.448</v>
      </c>
      <c r="R168" s="130">
        <f t="shared" si="217"/>
        <v>2.448</v>
      </c>
      <c r="S168" s="130">
        <f t="shared" si="218"/>
        <v>2.448</v>
      </c>
      <c r="T168" s="130">
        <f t="shared" si="219"/>
        <v>2.448</v>
      </c>
      <c r="U168" s="130">
        <f t="shared" si="220"/>
        <v>2.448</v>
      </c>
      <c r="V168" s="130">
        <f t="shared" si="221"/>
        <v>2.448</v>
      </c>
      <c r="W168" s="130">
        <f t="shared" si="222"/>
        <v>2.448</v>
      </c>
      <c r="X168" s="130">
        <f t="shared" si="223"/>
        <v>2.448</v>
      </c>
      <c r="Y168" s="130">
        <f t="shared" si="224"/>
        <v>2.448</v>
      </c>
      <c r="Z168" s="130">
        <f t="shared" si="225"/>
        <v>2.448</v>
      </c>
      <c r="AA168" s="100">
        <f t="shared" si="158"/>
        <v>29.376000000000001</v>
      </c>
      <c r="AB168" s="100">
        <f t="shared" si="228"/>
        <v>2.448</v>
      </c>
      <c r="AC168" s="100">
        <f t="shared" si="228"/>
        <v>2.448</v>
      </c>
      <c r="AD168" s="100">
        <f t="shared" si="228"/>
        <v>2.448</v>
      </c>
      <c r="AE168" s="100">
        <f t="shared" si="228"/>
        <v>2.448</v>
      </c>
      <c r="AF168" s="100">
        <f t="shared" si="228"/>
        <v>2.448</v>
      </c>
      <c r="AG168" s="100">
        <f t="shared" si="228"/>
        <v>2.448</v>
      </c>
      <c r="AH168" s="100">
        <f t="shared" si="228"/>
        <v>2.448</v>
      </c>
      <c r="AI168" s="100">
        <f t="shared" si="228"/>
        <v>2.448</v>
      </c>
      <c r="AJ168" s="100">
        <f t="shared" si="228"/>
        <v>2.448</v>
      </c>
      <c r="AK168" s="100">
        <f t="shared" si="228"/>
        <v>2.448</v>
      </c>
      <c r="AL168" s="100">
        <f t="shared" si="228"/>
        <v>2.448</v>
      </c>
      <c r="AM168" s="100">
        <f t="shared" si="228"/>
        <v>2.448</v>
      </c>
      <c r="AN168" s="100">
        <f t="shared" si="135"/>
        <v>29.376000000000001</v>
      </c>
      <c r="AO168" s="100">
        <f t="shared" si="229"/>
        <v>2.448</v>
      </c>
      <c r="AP168" s="100">
        <f t="shared" si="229"/>
        <v>2.448</v>
      </c>
      <c r="AQ168" s="100">
        <f t="shared" si="229"/>
        <v>2.448</v>
      </c>
      <c r="AR168" s="100">
        <f t="shared" si="229"/>
        <v>2.448</v>
      </c>
      <c r="AS168" s="100">
        <f t="shared" si="229"/>
        <v>2.448</v>
      </c>
      <c r="AT168" s="100">
        <f t="shared" si="229"/>
        <v>2.448</v>
      </c>
      <c r="AU168" s="100">
        <f t="shared" si="229"/>
        <v>2.448</v>
      </c>
      <c r="AV168" s="100">
        <f t="shared" si="229"/>
        <v>2.448</v>
      </c>
      <c r="AW168" s="100">
        <f t="shared" si="229"/>
        <v>2.448</v>
      </c>
      <c r="AX168" s="100">
        <f t="shared" si="229"/>
        <v>2.448</v>
      </c>
      <c r="AY168" s="100">
        <f t="shared" si="229"/>
        <v>2.448</v>
      </c>
      <c r="AZ168" s="100">
        <f t="shared" si="229"/>
        <v>2.448</v>
      </c>
      <c r="BA168" s="116">
        <f t="shared" si="230"/>
        <v>29.376000000000001</v>
      </c>
      <c r="BB168" s="100" t="s">
        <v>176</v>
      </c>
      <c r="BC168" s="100" t="s">
        <v>176</v>
      </c>
      <c r="BD168" s="100" t="s">
        <v>176</v>
      </c>
      <c r="BE168" s="100" t="s">
        <v>176</v>
      </c>
      <c r="BF168" s="100" t="s">
        <v>176</v>
      </c>
      <c r="BG168" s="100" t="s">
        <v>176</v>
      </c>
      <c r="BH168" s="100" t="s">
        <v>176</v>
      </c>
      <c r="BI168" s="100" t="s">
        <v>176</v>
      </c>
      <c r="BJ168" s="100" t="s">
        <v>176</v>
      </c>
      <c r="BK168" s="100" t="s">
        <v>176</v>
      </c>
      <c r="BL168" s="100" t="s">
        <v>176</v>
      </c>
      <c r="BM168" s="100" t="s">
        <v>176</v>
      </c>
      <c r="BN168" s="116">
        <f t="shared" si="226"/>
        <v>0</v>
      </c>
      <c r="BO168" s="100" t="s">
        <v>176</v>
      </c>
      <c r="BP168" s="100" t="s">
        <v>176</v>
      </c>
      <c r="BQ168" s="83">
        <f t="shared" si="137"/>
        <v>8.3333333333333332E-3</v>
      </c>
      <c r="BR168" s="100">
        <f t="shared" si="227"/>
        <v>293.76</v>
      </c>
      <c r="BS168" s="212"/>
    </row>
    <row r="169" spans="1:71" ht="12.75" customHeight="1" outlineLevel="1" x14ac:dyDescent="0.2">
      <c r="A169" s="9">
        <v>276</v>
      </c>
      <c r="B169" s="10" t="s">
        <v>99</v>
      </c>
      <c r="C169" s="11">
        <v>96</v>
      </c>
      <c r="D169" s="12">
        <v>39899</v>
      </c>
      <c r="E169" s="129">
        <v>399</v>
      </c>
      <c r="F169" s="102">
        <v>239.39999999999998</v>
      </c>
      <c r="G169" s="208">
        <f t="shared" si="138"/>
        <v>215.45999999999998</v>
      </c>
      <c r="H169" s="71">
        <f t="shared" si="139"/>
        <v>21.545999999999999</v>
      </c>
      <c r="I169" s="71">
        <f t="shared" si="140"/>
        <v>21.545999999999999</v>
      </c>
      <c r="J169" s="71">
        <f t="shared" si="141"/>
        <v>21.545999999999999</v>
      </c>
      <c r="K169" s="71">
        <f t="shared" si="142"/>
        <v>21.545999999999999</v>
      </c>
      <c r="L169" s="71">
        <f t="shared" si="143"/>
        <v>21.545999999999999</v>
      </c>
      <c r="M169" s="71">
        <f t="shared" si="144"/>
        <v>21.545999999999999</v>
      </c>
      <c r="N169" s="71">
        <f t="shared" si="145"/>
        <v>21.545999999999999</v>
      </c>
      <c r="O169" s="130">
        <f t="shared" si="214"/>
        <v>1.7954999999999999</v>
      </c>
      <c r="P169" s="130">
        <f t="shared" si="215"/>
        <v>1.7954999999999999</v>
      </c>
      <c r="Q169" s="130">
        <f t="shared" si="216"/>
        <v>1.7954999999999999</v>
      </c>
      <c r="R169" s="130">
        <f t="shared" si="217"/>
        <v>1.7954999999999999</v>
      </c>
      <c r="S169" s="130">
        <f t="shared" si="218"/>
        <v>1.7954999999999999</v>
      </c>
      <c r="T169" s="130">
        <f t="shared" si="219"/>
        <v>1.7954999999999999</v>
      </c>
      <c r="U169" s="130">
        <f t="shared" si="220"/>
        <v>1.7954999999999999</v>
      </c>
      <c r="V169" s="130">
        <f t="shared" si="221"/>
        <v>1.7954999999999999</v>
      </c>
      <c r="W169" s="130">
        <f t="shared" si="222"/>
        <v>1.7954999999999999</v>
      </c>
      <c r="X169" s="130">
        <f t="shared" si="223"/>
        <v>1.7954999999999999</v>
      </c>
      <c r="Y169" s="130">
        <f t="shared" si="224"/>
        <v>1.7954999999999999</v>
      </c>
      <c r="Z169" s="130">
        <f t="shared" si="225"/>
        <v>1.7954999999999999</v>
      </c>
      <c r="AA169" s="100">
        <f t="shared" si="158"/>
        <v>21.546000000000003</v>
      </c>
      <c r="AB169" s="100">
        <f t="shared" si="228"/>
        <v>1.7954999999999999</v>
      </c>
      <c r="AC169" s="100">
        <f t="shared" si="228"/>
        <v>1.7954999999999999</v>
      </c>
      <c r="AD169" s="100">
        <f t="shared" si="228"/>
        <v>1.7954999999999999</v>
      </c>
      <c r="AE169" s="100">
        <f t="shared" si="228"/>
        <v>1.7954999999999999</v>
      </c>
      <c r="AF169" s="100">
        <f t="shared" si="228"/>
        <v>1.7954999999999999</v>
      </c>
      <c r="AG169" s="100">
        <f t="shared" si="228"/>
        <v>1.7954999999999999</v>
      </c>
      <c r="AH169" s="100">
        <f t="shared" si="228"/>
        <v>1.7954999999999999</v>
      </c>
      <c r="AI169" s="100">
        <f t="shared" si="228"/>
        <v>1.7954999999999999</v>
      </c>
      <c r="AJ169" s="100">
        <f t="shared" si="228"/>
        <v>1.7954999999999999</v>
      </c>
      <c r="AK169" s="100">
        <f t="shared" si="228"/>
        <v>1.7954999999999999</v>
      </c>
      <c r="AL169" s="100">
        <f t="shared" si="228"/>
        <v>1.7954999999999999</v>
      </c>
      <c r="AM169" s="100">
        <f t="shared" si="228"/>
        <v>1.7954999999999999</v>
      </c>
      <c r="AN169" s="100">
        <f t="shared" si="135"/>
        <v>21.546000000000003</v>
      </c>
      <c r="AO169" s="100">
        <f t="shared" si="229"/>
        <v>1.7954999999999999</v>
      </c>
      <c r="AP169" s="100">
        <f t="shared" si="229"/>
        <v>1.7954999999999999</v>
      </c>
      <c r="AQ169" s="100">
        <f t="shared" si="229"/>
        <v>1.7954999999999999</v>
      </c>
      <c r="AR169" s="100">
        <f t="shared" si="229"/>
        <v>1.7954999999999999</v>
      </c>
      <c r="AS169" s="100">
        <f t="shared" si="229"/>
        <v>1.7954999999999999</v>
      </c>
      <c r="AT169" s="100">
        <f t="shared" si="229"/>
        <v>1.7954999999999999</v>
      </c>
      <c r="AU169" s="100">
        <f t="shared" si="229"/>
        <v>1.7954999999999999</v>
      </c>
      <c r="AV169" s="100">
        <f t="shared" si="229"/>
        <v>1.7954999999999999</v>
      </c>
      <c r="AW169" s="100">
        <f t="shared" si="229"/>
        <v>1.7954999999999999</v>
      </c>
      <c r="AX169" s="100">
        <f t="shared" si="229"/>
        <v>1.7954999999999999</v>
      </c>
      <c r="AY169" s="100">
        <f t="shared" si="229"/>
        <v>1.7954999999999999</v>
      </c>
      <c r="AZ169" s="100">
        <f t="shared" si="229"/>
        <v>1.7954999999999999</v>
      </c>
      <c r="BA169" s="116">
        <f t="shared" si="230"/>
        <v>21.546000000000003</v>
      </c>
      <c r="BB169" s="100" t="s">
        <v>176</v>
      </c>
      <c r="BC169" s="100" t="s">
        <v>176</v>
      </c>
      <c r="BD169" s="100" t="s">
        <v>176</v>
      </c>
      <c r="BE169" s="100" t="s">
        <v>176</v>
      </c>
      <c r="BF169" s="100" t="s">
        <v>176</v>
      </c>
      <c r="BG169" s="100" t="s">
        <v>176</v>
      </c>
      <c r="BH169" s="100" t="s">
        <v>176</v>
      </c>
      <c r="BI169" s="100" t="s">
        <v>176</v>
      </c>
      <c r="BJ169" s="100" t="s">
        <v>176</v>
      </c>
      <c r="BK169" s="100" t="s">
        <v>176</v>
      </c>
      <c r="BL169" s="100" t="s">
        <v>176</v>
      </c>
      <c r="BM169" s="100" t="s">
        <v>176</v>
      </c>
      <c r="BN169" s="116">
        <f t="shared" si="226"/>
        <v>0</v>
      </c>
      <c r="BO169" s="100" t="s">
        <v>176</v>
      </c>
      <c r="BP169" s="100" t="s">
        <v>176</v>
      </c>
      <c r="BQ169" s="83">
        <f t="shared" si="137"/>
        <v>8.3333333333333332E-3</v>
      </c>
      <c r="BR169" s="100">
        <f t="shared" si="227"/>
        <v>215.45999999999995</v>
      </c>
      <c r="BS169" s="212"/>
    </row>
    <row r="170" spans="1:71" ht="12.75" customHeight="1" outlineLevel="1" x14ac:dyDescent="0.2">
      <c r="A170" s="9">
        <v>278</v>
      </c>
      <c r="B170" s="10" t="s">
        <v>99</v>
      </c>
      <c r="C170" s="11">
        <v>96</v>
      </c>
      <c r="D170" s="12">
        <v>39899</v>
      </c>
      <c r="E170" s="129">
        <v>399</v>
      </c>
      <c r="F170" s="102">
        <v>239.39999999999998</v>
      </c>
      <c r="G170" s="208">
        <f t="shared" si="138"/>
        <v>215.45999999999998</v>
      </c>
      <c r="H170" s="71">
        <f t="shared" si="139"/>
        <v>21.545999999999999</v>
      </c>
      <c r="I170" s="71">
        <f t="shared" si="140"/>
        <v>21.545999999999999</v>
      </c>
      <c r="J170" s="71">
        <f t="shared" si="141"/>
        <v>21.545999999999999</v>
      </c>
      <c r="K170" s="71">
        <f t="shared" si="142"/>
        <v>21.545999999999999</v>
      </c>
      <c r="L170" s="71">
        <f t="shared" si="143"/>
        <v>21.545999999999999</v>
      </c>
      <c r="M170" s="71">
        <f t="shared" si="144"/>
        <v>21.545999999999999</v>
      </c>
      <c r="N170" s="71">
        <f t="shared" si="145"/>
        <v>21.545999999999999</v>
      </c>
      <c r="O170" s="130">
        <f t="shared" si="214"/>
        <v>1.7954999999999999</v>
      </c>
      <c r="P170" s="130">
        <f t="shared" si="215"/>
        <v>1.7954999999999999</v>
      </c>
      <c r="Q170" s="130">
        <f t="shared" si="216"/>
        <v>1.7954999999999999</v>
      </c>
      <c r="R170" s="130">
        <f t="shared" si="217"/>
        <v>1.7954999999999999</v>
      </c>
      <c r="S170" s="130">
        <f t="shared" si="218"/>
        <v>1.7954999999999999</v>
      </c>
      <c r="T170" s="130">
        <f t="shared" si="219"/>
        <v>1.7954999999999999</v>
      </c>
      <c r="U170" s="130">
        <f t="shared" si="220"/>
        <v>1.7954999999999999</v>
      </c>
      <c r="V170" s="130">
        <f t="shared" si="221"/>
        <v>1.7954999999999999</v>
      </c>
      <c r="W170" s="130">
        <f t="shared" si="222"/>
        <v>1.7954999999999999</v>
      </c>
      <c r="X170" s="130">
        <f t="shared" si="223"/>
        <v>1.7954999999999999</v>
      </c>
      <c r="Y170" s="130">
        <f t="shared" si="224"/>
        <v>1.7954999999999999</v>
      </c>
      <c r="Z170" s="130">
        <f t="shared" si="225"/>
        <v>1.7954999999999999</v>
      </c>
      <c r="AA170" s="100">
        <f t="shared" si="158"/>
        <v>21.546000000000003</v>
      </c>
      <c r="AB170" s="100">
        <f t="shared" si="228"/>
        <v>1.7954999999999999</v>
      </c>
      <c r="AC170" s="100">
        <f t="shared" si="228"/>
        <v>1.7954999999999999</v>
      </c>
      <c r="AD170" s="100">
        <f t="shared" si="228"/>
        <v>1.7954999999999999</v>
      </c>
      <c r="AE170" s="100">
        <f t="shared" si="228"/>
        <v>1.7954999999999999</v>
      </c>
      <c r="AF170" s="100">
        <f t="shared" si="228"/>
        <v>1.7954999999999999</v>
      </c>
      <c r="AG170" s="100">
        <f t="shared" si="228"/>
        <v>1.7954999999999999</v>
      </c>
      <c r="AH170" s="100">
        <f t="shared" si="228"/>
        <v>1.7954999999999999</v>
      </c>
      <c r="AI170" s="100">
        <f t="shared" si="228"/>
        <v>1.7954999999999999</v>
      </c>
      <c r="AJ170" s="100">
        <f t="shared" si="228"/>
        <v>1.7954999999999999</v>
      </c>
      <c r="AK170" s="100">
        <f t="shared" si="228"/>
        <v>1.7954999999999999</v>
      </c>
      <c r="AL170" s="100">
        <f t="shared" si="228"/>
        <v>1.7954999999999999</v>
      </c>
      <c r="AM170" s="100">
        <f t="shared" si="228"/>
        <v>1.7954999999999999</v>
      </c>
      <c r="AN170" s="100">
        <f t="shared" si="135"/>
        <v>21.546000000000003</v>
      </c>
      <c r="AO170" s="100">
        <f t="shared" si="229"/>
        <v>1.7954999999999999</v>
      </c>
      <c r="AP170" s="100">
        <f t="shared" si="229"/>
        <v>1.7954999999999999</v>
      </c>
      <c r="AQ170" s="100">
        <f t="shared" si="229"/>
        <v>1.7954999999999999</v>
      </c>
      <c r="AR170" s="100">
        <f t="shared" si="229"/>
        <v>1.7954999999999999</v>
      </c>
      <c r="AS170" s="100">
        <f t="shared" si="229"/>
        <v>1.7954999999999999</v>
      </c>
      <c r="AT170" s="100">
        <f t="shared" si="229"/>
        <v>1.7954999999999999</v>
      </c>
      <c r="AU170" s="100">
        <f t="shared" si="229"/>
        <v>1.7954999999999999</v>
      </c>
      <c r="AV170" s="100">
        <f t="shared" si="229"/>
        <v>1.7954999999999999</v>
      </c>
      <c r="AW170" s="100">
        <f t="shared" si="229"/>
        <v>1.7954999999999999</v>
      </c>
      <c r="AX170" s="100">
        <f t="shared" si="229"/>
        <v>1.7954999999999999</v>
      </c>
      <c r="AY170" s="100">
        <f t="shared" si="229"/>
        <v>1.7954999999999999</v>
      </c>
      <c r="AZ170" s="100">
        <f t="shared" si="229"/>
        <v>1.7954999999999999</v>
      </c>
      <c r="BA170" s="116">
        <f t="shared" si="230"/>
        <v>21.546000000000003</v>
      </c>
      <c r="BB170" s="100" t="s">
        <v>176</v>
      </c>
      <c r="BC170" s="100" t="s">
        <v>176</v>
      </c>
      <c r="BD170" s="100" t="s">
        <v>176</v>
      </c>
      <c r="BE170" s="100" t="s">
        <v>176</v>
      </c>
      <c r="BF170" s="100" t="s">
        <v>176</v>
      </c>
      <c r="BG170" s="100" t="s">
        <v>176</v>
      </c>
      <c r="BH170" s="100" t="s">
        <v>176</v>
      </c>
      <c r="BI170" s="100" t="s">
        <v>176</v>
      </c>
      <c r="BJ170" s="100" t="s">
        <v>176</v>
      </c>
      <c r="BK170" s="100" t="s">
        <v>176</v>
      </c>
      <c r="BL170" s="100" t="s">
        <v>176</v>
      </c>
      <c r="BM170" s="100" t="s">
        <v>176</v>
      </c>
      <c r="BN170" s="116">
        <f t="shared" si="226"/>
        <v>0</v>
      </c>
      <c r="BO170" s="100" t="s">
        <v>176</v>
      </c>
      <c r="BP170" s="100" t="s">
        <v>176</v>
      </c>
      <c r="BQ170" s="83">
        <f t="shared" si="137"/>
        <v>8.3333333333333332E-3</v>
      </c>
      <c r="BR170" s="100">
        <f t="shared" si="227"/>
        <v>215.45999999999995</v>
      </c>
      <c r="BS170" s="212"/>
    </row>
    <row r="171" spans="1:71" ht="12.75" customHeight="1" outlineLevel="1" x14ac:dyDescent="0.2">
      <c r="A171" s="9">
        <v>281</v>
      </c>
      <c r="B171" s="10" t="s">
        <v>100</v>
      </c>
      <c r="C171" s="11">
        <v>96</v>
      </c>
      <c r="D171" s="12">
        <v>39899</v>
      </c>
      <c r="E171" s="129">
        <v>266</v>
      </c>
      <c r="F171" s="102">
        <v>159.6</v>
      </c>
      <c r="G171" s="208">
        <f t="shared" si="138"/>
        <v>143.63999999999999</v>
      </c>
      <c r="H171" s="71">
        <f t="shared" si="139"/>
        <v>14.363999999999999</v>
      </c>
      <c r="I171" s="71">
        <f t="shared" si="140"/>
        <v>14.363999999999999</v>
      </c>
      <c r="J171" s="71">
        <f t="shared" si="141"/>
        <v>14.363999999999999</v>
      </c>
      <c r="K171" s="71">
        <f t="shared" si="142"/>
        <v>14.363999999999999</v>
      </c>
      <c r="L171" s="71">
        <f t="shared" si="143"/>
        <v>14.363999999999999</v>
      </c>
      <c r="M171" s="71">
        <f t="shared" si="144"/>
        <v>14.363999999999999</v>
      </c>
      <c r="N171" s="71">
        <f t="shared" si="145"/>
        <v>14.363999999999999</v>
      </c>
      <c r="O171" s="130">
        <f t="shared" si="214"/>
        <v>1.1969999999999998</v>
      </c>
      <c r="P171" s="130">
        <f t="shared" si="215"/>
        <v>1.1969999999999998</v>
      </c>
      <c r="Q171" s="130">
        <f t="shared" si="216"/>
        <v>1.1969999999999998</v>
      </c>
      <c r="R171" s="130">
        <f t="shared" si="217"/>
        <v>1.1969999999999998</v>
      </c>
      <c r="S171" s="130">
        <f t="shared" si="218"/>
        <v>1.1969999999999998</v>
      </c>
      <c r="T171" s="130">
        <f t="shared" si="219"/>
        <v>1.1969999999999998</v>
      </c>
      <c r="U171" s="130">
        <f t="shared" si="220"/>
        <v>1.1969999999999998</v>
      </c>
      <c r="V171" s="130">
        <f t="shared" si="221"/>
        <v>1.1969999999999998</v>
      </c>
      <c r="W171" s="130">
        <f t="shared" si="222"/>
        <v>1.1969999999999998</v>
      </c>
      <c r="X171" s="130">
        <f t="shared" si="223"/>
        <v>1.1969999999999998</v>
      </c>
      <c r="Y171" s="130">
        <f t="shared" si="224"/>
        <v>1.1969999999999998</v>
      </c>
      <c r="Z171" s="130">
        <f t="shared" si="225"/>
        <v>1.1969999999999998</v>
      </c>
      <c r="AA171" s="100">
        <f t="shared" si="158"/>
        <v>14.363999999999995</v>
      </c>
      <c r="AB171" s="100">
        <f t="shared" si="228"/>
        <v>1.1969999999999998</v>
      </c>
      <c r="AC171" s="100">
        <f t="shared" si="228"/>
        <v>1.1969999999999998</v>
      </c>
      <c r="AD171" s="100">
        <f t="shared" si="228"/>
        <v>1.1969999999999998</v>
      </c>
      <c r="AE171" s="100">
        <f t="shared" si="228"/>
        <v>1.1969999999999998</v>
      </c>
      <c r="AF171" s="100">
        <f t="shared" si="228"/>
        <v>1.1969999999999998</v>
      </c>
      <c r="AG171" s="100">
        <f t="shared" si="228"/>
        <v>1.1969999999999998</v>
      </c>
      <c r="AH171" s="100">
        <f t="shared" si="228"/>
        <v>1.1969999999999998</v>
      </c>
      <c r="AI171" s="100">
        <f t="shared" si="228"/>
        <v>1.1969999999999998</v>
      </c>
      <c r="AJ171" s="100">
        <f t="shared" si="228"/>
        <v>1.1969999999999998</v>
      </c>
      <c r="AK171" s="100">
        <f t="shared" si="228"/>
        <v>1.1969999999999998</v>
      </c>
      <c r="AL171" s="100">
        <f t="shared" si="228"/>
        <v>1.1969999999999998</v>
      </c>
      <c r="AM171" s="100">
        <f t="shared" si="228"/>
        <v>1.1969999999999998</v>
      </c>
      <c r="AN171" s="100">
        <f t="shared" si="135"/>
        <v>14.363999999999995</v>
      </c>
      <c r="AO171" s="100">
        <f t="shared" si="229"/>
        <v>1.1969999999999998</v>
      </c>
      <c r="AP171" s="100">
        <f t="shared" si="229"/>
        <v>1.1969999999999998</v>
      </c>
      <c r="AQ171" s="100">
        <f t="shared" si="229"/>
        <v>1.1969999999999998</v>
      </c>
      <c r="AR171" s="100">
        <f t="shared" si="229"/>
        <v>1.1969999999999998</v>
      </c>
      <c r="AS171" s="100">
        <f t="shared" si="229"/>
        <v>1.1969999999999998</v>
      </c>
      <c r="AT171" s="100">
        <f t="shared" si="229"/>
        <v>1.1969999999999998</v>
      </c>
      <c r="AU171" s="100">
        <f t="shared" si="229"/>
        <v>1.1969999999999998</v>
      </c>
      <c r="AV171" s="100">
        <f t="shared" si="229"/>
        <v>1.1969999999999998</v>
      </c>
      <c r="AW171" s="100">
        <f t="shared" si="229"/>
        <v>1.1969999999999998</v>
      </c>
      <c r="AX171" s="100">
        <f t="shared" si="229"/>
        <v>1.1969999999999998</v>
      </c>
      <c r="AY171" s="100">
        <f t="shared" si="229"/>
        <v>1.1969999999999998</v>
      </c>
      <c r="AZ171" s="100">
        <f t="shared" si="229"/>
        <v>1.1969999999999998</v>
      </c>
      <c r="BA171" s="116">
        <f t="shared" si="230"/>
        <v>14.363999999999995</v>
      </c>
      <c r="BB171" s="100" t="s">
        <v>176</v>
      </c>
      <c r="BC171" s="100" t="s">
        <v>176</v>
      </c>
      <c r="BD171" s="100" t="s">
        <v>176</v>
      </c>
      <c r="BE171" s="100" t="s">
        <v>176</v>
      </c>
      <c r="BF171" s="100" t="s">
        <v>176</v>
      </c>
      <c r="BG171" s="100" t="s">
        <v>176</v>
      </c>
      <c r="BH171" s="100" t="s">
        <v>176</v>
      </c>
      <c r="BI171" s="100" t="s">
        <v>176</v>
      </c>
      <c r="BJ171" s="100" t="s">
        <v>176</v>
      </c>
      <c r="BK171" s="100" t="s">
        <v>176</v>
      </c>
      <c r="BL171" s="100" t="s">
        <v>176</v>
      </c>
      <c r="BM171" s="100" t="s">
        <v>176</v>
      </c>
      <c r="BN171" s="116">
        <f t="shared" si="226"/>
        <v>0</v>
      </c>
      <c r="BO171" s="100" t="s">
        <v>176</v>
      </c>
      <c r="BP171" s="100" t="s">
        <v>176</v>
      </c>
      <c r="BQ171" s="83">
        <f t="shared" si="137"/>
        <v>8.3333333333333332E-3</v>
      </c>
      <c r="BR171" s="100">
        <f t="shared" si="227"/>
        <v>143.63999999999999</v>
      </c>
      <c r="BS171" s="212"/>
    </row>
    <row r="172" spans="1:71" ht="12.75" customHeight="1" outlineLevel="1" x14ac:dyDescent="0.2">
      <c r="A172" s="9">
        <v>282</v>
      </c>
      <c r="B172" s="10" t="s">
        <v>100</v>
      </c>
      <c r="C172" s="11">
        <v>96</v>
      </c>
      <c r="D172" s="12">
        <v>39899</v>
      </c>
      <c r="E172" s="129">
        <v>266</v>
      </c>
      <c r="F172" s="102">
        <v>159.6</v>
      </c>
      <c r="G172" s="208">
        <f t="shared" si="138"/>
        <v>143.63999999999999</v>
      </c>
      <c r="H172" s="71">
        <f t="shared" si="139"/>
        <v>14.363999999999999</v>
      </c>
      <c r="I172" s="71">
        <f t="shared" si="140"/>
        <v>14.363999999999999</v>
      </c>
      <c r="J172" s="71">
        <f t="shared" si="141"/>
        <v>14.363999999999999</v>
      </c>
      <c r="K172" s="71">
        <f t="shared" si="142"/>
        <v>14.363999999999999</v>
      </c>
      <c r="L172" s="71">
        <f t="shared" si="143"/>
        <v>14.363999999999999</v>
      </c>
      <c r="M172" s="71">
        <f t="shared" si="144"/>
        <v>14.363999999999999</v>
      </c>
      <c r="N172" s="71">
        <f t="shared" si="145"/>
        <v>14.363999999999999</v>
      </c>
      <c r="O172" s="130">
        <f t="shared" si="214"/>
        <v>1.1969999999999998</v>
      </c>
      <c r="P172" s="130">
        <f t="shared" si="215"/>
        <v>1.1969999999999998</v>
      </c>
      <c r="Q172" s="130">
        <f t="shared" si="216"/>
        <v>1.1969999999999998</v>
      </c>
      <c r="R172" s="130">
        <f t="shared" si="217"/>
        <v>1.1969999999999998</v>
      </c>
      <c r="S172" s="130">
        <f t="shared" si="218"/>
        <v>1.1969999999999998</v>
      </c>
      <c r="T172" s="130">
        <f t="shared" si="219"/>
        <v>1.1969999999999998</v>
      </c>
      <c r="U172" s="130">
        <f t="shared" si="220"/>
        <v>1.1969999999999998</v>
      </c>
      <c r="V172" s="130">
        <f t="shared" si="221"/>
        <v>1.1969999999999998</v>
      </c>
      <c r="W172" s="130">
        <f t="shared" si="222"/>
        <v>1.1969999999999998</v>
      </c>
      <c r="X172" s="130">
        <f t="shared" si="223"/>
        <v>1.1969999999999998</v>
      </c>
      <c r="Y172" s="130">
        <f t="shared" si="224"/>
        <v>1.1969999999999998</v>
      </c>
      <c r="Z172" s="130">
        <f t="shared" si="225"/>
        <v>1.1969999999999998</v>
      </c>
      <c r="AA172" s="100">
        <f t="shared" si="158"/>
        <v>14.363999999999995</v>
      </c>
      <c r="AB172" s="100">
        <f t="shared" si="228"/>
        <v>1.1969999999999998</v>
      </c>
      <c r="AC172" s="100">
        <f t="shared" si="228"/>
        <v>1.1969999999999998</v>
      </c>
      <c r="AD172" s="100">
        <f t="shared" si="228"/>
        <v>1.1969999999999998</v>
      </c>
      <c r="AE172" s="100">
        <f t="shared" si="228"/>
        <v>1.1969999999999998</v>
      </c>
      <c r="AF172" s="100">
        <f t="shared" si="228"/>
        <v>1.1969999999999998</v>
      </c>
      <c r="AG172" s="100">
        <f t="shared" si="228"/>
        <v>1.1969999999999998</v>
      </c>
      <c r="AH172" s="100">
        <f t="shared" si="228"/>
        <v>1.1969999999999998</v>
      </c>
      <c r="AI172" s="100">
        <f t="shared" si="228"/>
        <v>1.1969999999999998</v>
      </c>
      <c r="AJ172" s="100">
        <f t="shared" si="228"/>
        <v>1.1969999999999998</v>
      </c>
      <c r="AK172" s="100">
        <f t="shared" si="228"/>
        <v>1.1969999999999998</v>
      </c>
      <c r="AL172" s="100">
        <f t="shared" si="228"/>
        <v>1.1969999999999998</v>
      </c>
      <c r="AM172" s="100">
        <f t="shared" si="228"/>
        <v>1.1969999999999998</v>
      </c>
      <c r="AN172" s="100">
        <f t="shared" si="135"/>
        <v>14.363999999999995</v>
      </c>
      <c r="AO172" s="100">
        <f t="shared" si="229"/>
        <v>1.1969999999999998</v>
      </c>
      <c r="AP172" s="100">
        <f t="shared" si="229"/>
        <v>1.1969999999999998</v>
      </c>
      <c r="AQ172" s="100">
        <f t="shared" si="229"/>
        <v>1.1969999999999998</v>
      </c>
      <c r="AR172" s="100">
        <f t="shared" si="229"/>
        <v>1.1969999999999998</v>
      </c>
      <c r="AS172" s="100">
        <f t="shared" si="229"/>
        <v>1.1969999999999998</v>
      </c>
      <c r="AT172" s="100">
        <f t="shared" si="229"/>
        <v>1.1969999999999998</v>
      </c>
      <c r="AU172" s="100">
        <f t="shared" si="229"/>
        <v>1.1969999999999998</v>
      </c>
      <c r="AV172" s="100">
        <f t="shared" si="229"/>
        <v>1.1969999999999998</v>
      </c>
      <c r="AW172" s="100">
        <f t="shared" si="229"/>
        <v>1.1969999999999998</v>
      </c>
      <c r="AX172" s="100">
        <f t="shared" si="229"/>
        <v>1.1969999999999998</v>
      </c>
      <c r="AY172" s="100">
        <f t="shared" si="229"/>
        <v>1.1969999999999998</v>
      </c>
      <c r="AZ172" s="100">
        <f t="shared" si="229"/>
        <v>1.1969999999999998</v>
      </c>
      <c r="BA172" s="116">
        <f t="shared" si="230"/>
        <v>14.363999999999995</v>
      </c>
      <c r="BB172" s="100" t="s">
        <v>176</v>
      </c>
      <c r="BC172" s="100" t="s">
        <v>176</v>
      </c>
      <c r="BD172" s="100" t="s">
        <v>176</v>
      </c>
      <c r="BE172" s="100" t="s">
        <v>176</v>
      </c>
      <c r="BF172" s="100" t="s">
        <v>176</v>
      </c>
      <c r="BG172" s="100" t="s">
        <v>176</v>
      </c>
      <c r="BH172" s="100" t="s">
        <v>176</v>
      </c>
      <c r="BI172" s="100" t="s">
        <v>176</v>
      </c>
      <c r="BJ172" s="100" t="s">
        <v>176</v>
      </c>
      <c r="BK172" s="100" t="s">
        <v>176</v>
      </c>
      <c r="BL172" s="100" t="s">
        <v>176</v>
      </c>
      <c r="BM172" s="100" t="s">
        <v>176</v>
      </c>
      <c r="BN172" s="116">
        <f t="shared" si="226"/>
        <v>0</v>
      </c>
      <c r="BO172" s="100" t="s">
        <v>176</v>
      </c>
      <c r="BP172" s="100" t="s">
        <v>176</v>
      </c>
      <c r="BQ172" s="83">
        <f t="shared" si="137"/>
        <v>8.3333333333333332E-3</v>
      </c>
      <c r="BR172" s="100">
        <f t="shared" si="227"/>
        <v>143.63999999999999</v>
      </c>
      <c r="BS172" s="212"/>
    </row>
    <row r="173" spans="1:71" ht="12.75" customHeight="1" outlineLevel="1" x14ac:dyDescent="0.2">
      <c r="A173" s="9">
        <v>283</v>
      </c>
      <c r="B173" s="10" t="s">
        <v>100</v>
      </c>
      <c r="C173" s="11">
        <v>96</v>
      </c>
      <c r="D173" s="12">
        <v>39899</v>
      </c>
      <c r="E173" s="129">
        <v>266</v>
      </c>
      <c r="F173" s="102">
        <v>159.6</v>
      </c>
      <c r="G173" s="208">
        <f t="shared" si="138"/>
        <v>143.63999999999999</v>
      </c>
      <c r="H173" s="71">
        <f t="shared" si="139"/>
        <v>14.363999999999999</v>
      </c>
      <c r="I173" s="71">
        <f t="shared" si="140"/>
        <v>14.363999999999999</v>
      </c>
      <c r="J173" s="71">
        <f t="shared" si="141"/>
        <v>14.363999999999999</v>
      </c>
      <c r="K173" s="71">
        <f t="shared" si="142"/>
        <v>14.363999999999999</v>
      </c>
      <c r="L173" s="71">
        <f t="shared" si="143"/>
        <v>14.363999999999999</v>
      </c>
      <c r="M173" s="71">
        <f t="shared" si="144"/>
        <v>14.363999999999999</v>
      </c>
      <c r="N173" s="71">
        <f t="shared" si="145"/>
        <v>14.363999999999999</v>
      </c>
      <c r="O173" s="130">
        <f t="shared" si="214"/>
        <v>1.1969999999999998</v>
      </c>
      <c r="P173" s="130">
        <f t="shared" si="215"/>
        <v>1.1969999999999998</v>
      </c>
      <c r="Q173" s="130">
        <f t="shared" si="216"/>
        <v>1.1969999999999998</v>
      </c>
      <c r="R173" s="130">
        <f t="shared" si="217"/>
        <v>1.1969999999999998</v>
      </c>
      <c r="S173" s="130">
        <f t="shared" si="218"/>
        <v>1.1969999999999998</v>
      </c>
      <c r="T173" s="130">
        <f t="shared" si="219"/>
        <v>1.1969999999999998</v>
      </c>
      <c r="U173" s="130">
        <f t="shared" si="220"/>
        <v>1.1969999999999998</v>
      </c>
      <c r="V173" s="130">
        <f t="shared" si="221"/>
        <v>1.1969999999999998</v>
      </c>
      <c r="W173" s="130">
        <f t="shared" si="222"/>
        <v>1.1969999999999998</v>
      </c>
      <c r="X173" s="130">
        <f t="shared" si="223"/>
        <v>1.1969999999999998</v>
      </c>
      <c r="Y173" s="130">
        <f t="shared" si="224"/>
        <v>1.1969999999999998</v>
      </c>
      <c r="Z173" s="130">
        <f t="shared" si="225"/>
        <v>1.1969999999999998</v>
      </c>
      <c r="AA173" s="100">
        <f t="shared" si="158"/>
        <v>14.363999999999995</v>
      </c>
      <c r="AB173" s="100">
        <f t="shared" si="228"/>
        <v>1.1969999999999998</v>
      </c>
      <c r="AC173" s="100">
        <f t="shared" si="228"/>
        <v>1.1969999999999998</v>
      </c>
      <c r="AD173" s="100">
        <f t="shared" si="228"/>
        <v>1.1969999999999998</v>
      </c>
      <c r="AE173" s="100">
        <f t="shared" si="228"/>
        <v>1.1969999999999998</v>
      </c>
      <c r="AF173" s="100">
        <f t="shared" si="228"/>
        <v>1.1969999999999998</v>
      </c>
      <c r="AG173" s="100">
        <f t="shared" si="228"/>
        <v>1.1969999999999998</v>
      </c>
      <c r="AH173" s="100">
        <f t="shared" si="228"/>
        <v>1.1969999999999998</v>
      </c>
      <c r="AI173" s="100">
        <f t="shared" si="228"/>
        <v>1.1969999999999998</v>
      </c>
      <c r="AJ173" s="100">
        <f t="shared" si="228"/>
        <v>1.1969999999999998</v>
      </c>
      <c r="AK173" s="100">
        <f t="shared" si="228"/>
        <v>1.1969999999999998</v>
      </c>
      <c r="AL173" s="100">
        <f t="shared" si="228"/>
        <v>1.1969999999999998</v>
      </c>
      <c r="AM173" s="100">
        <f t="shared" si="228"/>
        <v>1.1969999999999998</v>
      </c>
      <c r="AN173" s="100">
        <f t="shared" si="135"/>
        <v>14.363999999999995</v>
      </c>
      <c r="AO173" s="100">
        <f t="shared" si="229"/>
        <v>1.1969999999999998</v>
      </c>
      <c r="AP173" s="100">
        <f t="shared" si="229"/>
        <v>1.1969999999999998</v>
      </c>
      <c r="AQ173" s="100">
        <f t="shared" si="229"/>
        <v>1.1969999999999998</v>
      </c>
      <c r="AR173" s="100">
        <f t="shared" si="229"/>
        <v>1.1969999999999998</v>
      </c>
      <c r="AS173" s="100">
        <f t="shared" si="229"/>
        <v>1.1969999999999998</v>
      </c>
      <c r="AT173" s="100">
        <f t="shared" si="229"/>
        <v>1.1969999999999998</v>
      </c>
      <c r="AU173" s="100">
        <f t="shared" si="229"/>
        <v>1.1969999999999998</v>
      </c>
      <c r="AV173" s="100">
        <f t="shared" si="229"/>
        <v>1.1969999999999998</v>
      </c>
      <c r="AW173" s="100">
        <f t="shared" si="229"/>
        <v>1.1969999999999998</v>
      </c>
      <c r="AX173" s="100">
        <f t="shared" si="229"/>
        <v>1.1969999999999998</v>
      </c>
      <c r="AY173" s="100">
        <f t="shared" si="229"/>
        <v>1.1969999999999998</v>
      </c>
      <c r="AZ173" s="100">
        <f t="shared" si="229"/>
        <v>1.1969999999999998</v>
      </c>
      <c r="BA173" s="116">
        <f t="shared" si="230"/>
        <v>14.363999999999995</v>
      </c>
      <c r="BB173" s="100" t="s">
        <v>176</v>
      </c>
      <c r="BC173" s="100" t="s">
        <v>176</v>
      </c>
      <c r="BD173" s="100" t="s">
        <v>176</v>
      </c>
      <c r="BE173" s="100" t="s">
        <v>176</v>
      </c>
      <c r="BF173" s="100" t="s">
        <v>176</v>
      </c>
      <c r="BG173" s="100" t="s">
        <v>176</v>
      </c>
      <c r="BH173" s="100" t="s">
        <v>176</v>
      </c>
      <c r="BI173" s="100" t="s">
        <v>176</v>
      </c>
      <c r="BJ173" s="100" t="s">
        <v>176</v>
      </c>
      <c r="BK173" s="100" t="s">
        <v>176</v>
      </c>
      <c r="BL173" s="100" t="s">
        <v>176</v>
      </c>
      <c r="BM173" s="100" t="s">
        <v>176</v>
      </c>
      <c r="BN173" s="116">
        <f t="shared" si="226"/>
        <v>0</v>
      </c>
      <c r="BO173" s="100" t="s">
        <v>176</v>
      </c>
      <c r="BP173" s="100" t="s">
        <v>176</v>
      </c>
      <c r="BQ173" s="83">
        <f t="shared" si="137"/>
        <v>8.3333333333333332E-3</v>
      </c>
      <c r="BR173" s="100">
        <f t="shared" si="227"/>
        <v>143.63999999999999</v>
      </c>
      <c r="BS173" s="212"/>
    </row>
    <row r="174" spans="1:71" ht="12.75" customHeight="1" outlineLevel="1" x14ac:dyDescent="0.2">
      <c r="A174" s="9">
        <v>284</v>
      </c>
      <c r="B174" s="10" t="s">
        <v>101</v>
      </c>
      <c r="C174" s="11">
        <v>96</v>
      </c>
      <c r="D174" s="12">
        <v>39899</v>
      </c>
      <c r="E174" s="129">
        <v>1720</v>
      </c>
      <c r="F174" s="102">
        <v>1032</v>
      </c>
      <c r="G174" s="208">
        <f t="shared" si="138"/>
        <v>928.80000000000007</v>
      </c>
      <c r="H174" s="71">
        <f t="shared" si="139"/>
        <v>92.88000000000001</v>
      </c>
      <c r="I174" s="71">
        <f t="shared" si="140"/>
        <v>92.88000000000001</v>
      </c>
      <c r="J174" s="71">
        <f t="shared" si="141"/>
        <v>92.88000000000001</v>
      </c>
      <c r="K174" s="71">
        <f t="shared" si="142"/>
        <v>92.88000000000001</v>
      </c>
      <c r="L174" s="71">
        <f t="shared" si="143"/>
        <v>92.88000000000001</v>
      </c>
      <c r="M174" s="71">
        <f t="shared" si="144"/>
        <v>92.88000000000001</v>
      </c>
      <c r="N174" s="71">
        <f t="shared" si="145"/>
        <v>92.88000000000001</v>
      </c>
      <c r="O174" s="130">
        <f t="shared" si="214"/>
        <v>7.74</v>
      </c>
      <c r="P174" s="130">
        <f t="shared" si="215"/>
        <v>7.74</v>
      </c>
      <c r="Q174" s="130">
        <f t="shared" si="216"/>
        <v>7.74</v>
      </c>
      <c r="R174" s="130">
        <f t="shared" si="217"/>
        <v>7.74</v>
      </c>
      <c r="S174" s="130">
        <f t="shared" si="218"/>
        <v>7.74</v>
      </c>
      <c r="T174" s="130">
        <f t="shared" si="219"/>
        <v>7.74</v>
      </c>
      <c r="U174" s="130">
        <f t="shared" si="220"/>
        <v>7.74</v>
      </c>
      <c r="V174" s="130">
        <f t="shared" si="221"/>
        <v>7.74</v>
      </c>
      <c r="W174" s="130">
        <f t="shared" si="222"/>
        <v>7.74</v>
      </c>
      <c r="X174" s="130">
        <f t="shared" si="223"/>
        <v>7.74</v>
      </c>
      <c r="Y174" s="130">
        <f t="shared" si="224"/>
        <v>7.74</v>
      </c>
      <c r="Z174" s="130">
        <f t="shared" si="225"/>
        <v>7.74</v>
      </c>
      <c r="AA174" s="100">
        <f t="shared" si="158"/>
        <v>92.88</v>
      </c>
      <c r="AB174" s="100">
        <f t="shared" si="228"/>
        <v>7.74</v>
      </c>
      <c r="AC174" s="100">
        <f t="shared" si="228"/>
        <v>7.74</v>
      </c>
      <c r="AD174" s="100">
        <f t="shared" si="228"/>
        <v>7.74</v>
      </c>
      <c r="AE174" s="100">
        <f t="shared" si="228"/>
        <v>7.74</v>
      </c>
      <c r="AF174" s="100">
        <f t="shared" si="228"/>
        <v>7.74</v>
      </c>
      <c r="AG174" s="100">
        <f t="shared" si="228"/>
        <v>7.74</v>
      </c>
      <c r="AH174" s="100">
        <f t="shared" si="228"/>
        <v>7.74</v>
      </c>
      <c r="AI174" s="100">
        <f t="shared" si="228"/>
        <v>7.74</v>
      </c>
      <c r="AJ174" s="100">
        <f t="shared" si="228"/>
        <v>7.74</v>
      </c>
      <c r="AK174" s="100">
        <f t="shared" si="228"/>
        <v>7.74</v>
      </c>
      <c r="AL174" s="100">
        <f t="shared" si="228"/>
        <v>7.74</v>
      </c>
      <c r="AM174" s="100">
        <f t="shared" si="228"/>
        <v>7.74</v>
      </c>
      <c r="AN174" s="100">
        <f t="shared" si="135"/>
        <v>92.88</v>
      </c>
      <c r="AO174" s="100">
        <f t="shared" si="229"/>
        <v>7.74</v>
      </c>
      <c r="AP174" s="100">
        <f t="shared" si="229"/>
        <v>7.74</v>
      </c>
      <c r="AQ174" s="100">
        <f t="shared" si="229"/>
        <v>7.74</v>
      </c>
      <c r="AR174" s="100">
        <f t="shared" si="229"/>
        <v>7.74</v>
      </c>
      <c r="AS174" s="100">
        <f t="shared" si="229"/>
        <v>7.74</v>
      </c>
      <c r="AT174" s="100">
        <f t="shared" si="229"/>
        <v>7.74</v>
      </c>
      <c r="AU174" s="100">
        <f t="shared" si="229"/>
        <v>7.74</v>
      </c>
      <c r="AV174" s="100">
        <f t="shared" si="229"/>
        <v>7.74</v>
      </c>
      <c r="AW174" s="100">
        <f t="shared" si="229"/>
        <v>7.74</v>
      </c>
      <c r="AX174" s="100">
        <f t="shared" si="229"/>
        <v>7.74</v>
      </c>
      <c r="AY174" s="100">
        <f t="shared" si="229"/>
        <v>7.74</v>
      </c>
      <c r="AZ174" s="100">
        <f t="shared" si="229"/>
        <v>7.74</v>
      </c>
      <c r="BA174" s="116">
        <f t="shared" si="230"/>
        <v>92.88</v>
      </c>
      <c r="BB174" s="100" t="s">
        <v>176</v>
      </c>
      <c r="BC174" s="100" t="s">
        <v>176</v>
      </c>
      <c r="BD174" s="100" t="s">
        <v>176</v>
      </c>
      <c r="BE174" s="100" t="s">
        <v>176</v>
      </c>
      <c r="BF174" s="100" t="s">
        <v>176</v>
      </c>
      <c r="BG174" s="100" t="s">
        <v>176</v>
      </c>
      <c r="BH174" s="100" t="s">
        <v>176</v>
      </c>
      <c r="BI174" s="100" t="s">
        <v>176</v>
      </c>
      <c r="BJ174" s="100" t="s">
        <v>176</v>
      </c>
      <c r="BK174" s="100" t="s">
        <v>176</v>
      </c>
      <c r="BL174" s="100" t="s">
        <v>176</v>
      </c>
      <c r="BM174" s="100" t="s">
        <v>176</v>
      </c>
      <c r="BN174" s="116">
        <f t="shared" si="226"/>
        <v>0</v>
      </c>
      <c r="BO174" s="100" t="s">
        <v>176</v>
      </c>
      <c r="BP174" s="100" t="s">
        <v>176</v>
      </c>
      <c r="BQ174" s="83">
        <f t="shared" si="137"/>
        <v>8.3333333333333332E-3</v>
      </c>
      <c r="BR174" s="100">
        <f t="shared" si="227"/>
        <v>928.80000000000007</v>
      </c>
      <c r="BS174" s="212"/>
    </row>
    <row r="175" spans="1:71" ht="12.75" customHeight="1" outlineLevel="1" x14ac:dyDescent="0.2">
      <c r="A175" s="9">
        <v>285</v>
      </c>
      <c r="B175" s="10" t="s">
        <v>102</v>
      </c>
      <c r="C175" s="11">
        <v>96</v>
      </c>
      <c r="D175" s="12">
        <v>39899</v>
      </c>
      <c r="E175" s="129">
        <v>3820</v>
      </c>
      <c r="F175" s="102">
        <v>2292</v>
      </c>
      <c r="G175" s="208">
        <f t="shared" si="138"/>
        <v>2062.8000000000002</v>
      </c>
      <c r="H175" s="71">
        <v>193.54</v>
      </c>
      <c r="I175" s="71">
        <f t="shared" si="140"/>
        <v>206.28000000000003</v>
      </c>
      <c r="J175" s="71">
        <f t="shared" si="141"/>
        <v>206.28000000000003</v>
      </c>
      <c r="K175" s="71">
        <f t="shared" si="142"/>
        <v>206.28000000000003</v>
      </c>
      <c r="L175" s="71">
        <f t="shared" si="143"/>
        <v>206.28000000000003</v>
      </c>
      <c r="M175" s="71">
        <f t="shared" si="144"/>
        <v>206.28000000000003</v>
      </c>
      <c r="N175" s="71">
        <f t="shared" si="145"/>
        <v>206.28000000000003</v>
      </c>
      <c r="O175" s="130">
        <f t="shared" si="214"/>
        <v>17.190000000000001</v>
      </c>
      <c r="P175" s="130">
        <f t="shared" si="215"/>
        <v>17.190000000000001</v>
      </c>
      <c r="Q175" s="130">
        <f t="shared" si="216"/>
        <v>17.190000000000001</v>
      </c>
      <c r="R175" s="130">
        <f t="shared" si="217"/>
        <v>17.190000000000001</v>
      </c>
      <c r="S175" s="130">
        <f t="shared" si="218"/>
        <v>17.190000000000001</v>
      </c>
      <c r="T175" s="130">
        <f t="shared" si="219"/>
        <v>17.190000000000001</v>
      </c>
      <c r="U175" s="130">
        <f t="shared" si="220"/>
        <v>17.190000000000001</v>
      </c>
      <c r="V175" s="130">
        <f t="shared" si="221"/>
        <v>17.190000000000001</v>
      </c>
      <c r="W175" s="130">
        <f t="shared" si="222"/>
        <v>17.190000000000001</v>
      </c>
      <c r="X175" s="130">
        <f t="shared" si="223"/>
        <v>17.190000000000001</v>
      </c>
      <c r="Y175" s="130">
        <f t="shared" si="224"/>
        <v>17.190000000000001</v>
      </c>
      <c r="Z175" s="130">
        <f t="shared" si="225"/>
        <v>17.190000000000001</v>
      </c>
      <c r="AA175" s="100">
        <f t="shared" si="158"/>
        <v>206.28</v>
      </c>
      <c r="AB175" s="100">
        <f t="shared" si="228"/>
        <v>17.190000000000001</v>
      </c>
      <c r="AC175" s="100">
        <f t="shared" si="228"/>
        <v>17.190000000000001</v>
      </c>
      <c r="AD175" s="100">
        <f t="shared" si="228"/>
        <v>17.190000000000001</v>
      </c>
      <c r="AE175" s="100">
        <f t="shared" si="228"/>
        <v>17.190000000000001</v>
      </c>
      <c r="AF175" s="100">
        <f t="shared" si="228"/>
        <v>17.190000000000001</v>
      </c>
      <c r="AG175" s="100">
        <f t="shared" si="228"/>
        <v>17.190000000000001</v>
      </c>
      <c r="AH175" s="100">
        <f t="shared" si="228"/>
        <v>17.190000000000001</v>
      </c>
      <c r="AI175" s="100">
        <f t="shared" si="228"/>
        <v>17.190000000000001</v>
      </c>
      <c r="AJ175" s="100">
        <f t="shared" si="228"/>
        <v>17.190000000000001</v>
      </c>
      <c r="AK175" s="100">
        <f t="shared" si="228"/>
        <v>17.190000000000001</v>
      </c>
      <c r="AL175" s="100">
        <f t="shared" si="228"/>
        <v>17.190000000000001</v>
      </c>
      <c r="AM175" s="100">
        <f t="shared" si="228"/>
        <v>17.190000000000001</v>
      </c>
      <c r="AN175" s="100">
        <f t="shared" si="135"/>
        <v>206.28</v>
      </c>
      <c r="AO175" s="100">
        <f t="shared" si="229"/>
        <v>17.190000000000001</v>
      </c>
      <c r="AP175" s="100">
        <f t="shared" si="229"/>
        <v>17.190000000000001</v>
      </c>
      <c r="AQ175" s="100">
        <f t="shared" si="229"/>
        <v>17.190000000000001</v>
      </c>
      <c r="AR175" s="100">
        <f t="shared" si="229"/>
        <v>17.190000000000001</v>
      </c>
      <c r="AS175" s="100">
        <f t="shared" si="229"/>
        <v>17.190000000000001</v>
      </c>
      <c r="AT175" s="100">
        <f t="shared" si="229"/>
        <v>17.190000000000001</v>
      </c>
      <c r="AU175" s="100">
        <f t="shared" si="229"/>
        <v>17.190000000000001</v>
      </c>
      <c r="AV175" s="100">
        <f t="shared" si="229"/>
        <v>17.190000000000001</v>
      </c>
      <c r="AW175" s="100">
        <f t="shared" si="229"/>
        <v>17.190000000000001</v>
      </c>
      <c r="AX175" s="100">
        <f t="shared" si="229"/>
        <v>17.190000000000001</v>
      </c>
      <c r="AY175" s="100">
        <f t="shared" si="229"/>
        <v>17.190000000000001</v>
      </c>
      <c r="AZ175" s="100">
        <f t="shared" si="229"/>
        <v>17.190000000000001</v>
      </c>
      <c r="BA175" s="116">
        <f>SUM(AO175:AZ175)</f>
        <v>206.28</v>
      </c>
      <c r="BB175" s="100">
        <v>12.74</v>
      </c>
      <c r="BC175" s="100" t="s">
        <v>176</v>
      </c>
      <c r="BD175" s="100" t="s">
        <v>176</v>
      </c>
      <c r="BE175" s="100" t="s">
        <v>176</v>
      </c>
      <c r="BF175" s="100" t="s">
        <v>176</v>
      </c>
      <c r="BG175" s="100" t="s">
        <v>176</v>
      </c>
      <c r="BH175" s="100" t="s">
        <v>176</v>
      </c>
      <c r="BI175" s="100" t="s">
        <v>176</v>
      </c>
      <c r="BJ175" s="100" t="s">
        <v>176</v>
      </c>
      <c r="BK175" s="100" t="s">
        <v>176</v>
      </c>
      <c r="BL175" s="100" t="s">
        <v>176</v>
      </c>
      <c r="BM175" s="100" t="s">
        <v>176</v>
      </c>
      <c r="BN175" s="116">
        <f t="shared" si="226"/>
        <v>12.74</v>
      </c>
      <c r="BO175" s="100" t="s">
        <v>176</v>
      </c>
      <c r="BP175" s="100" t="s">
        <v>176</v>
      </c>
      <c r="BQ175" s="83">
        <f t="shared" si="137"/>
        <v>8.3333333333333332E-3</v>
      </c>
      <c r="BR175" s="100">
        <f t="shared" si="227"/>
        <v>2062.7999999999997</v>
      </c>
      <c r="BS175" s="212"/>
    </row>
    <row r="176" spans="1:71" ht="12.75" customHeight="1" outlineLevel="1" x14ac:dyDescent="0.2">
      <c r="A176" s="9">
        <v>286</v>
      </c>
      <c r="B176" s="10" t="s">
        <v>103</v>
      </c>
      <c r="C176" s="11">
        <v>96</v>
      </c>
      <c r="D176" s="12">
        <v>39899</v>
      </c>
      <c r="E176" s="129">
        <v>504</v>
      </c>
      <c r="F176" s="102">
        <v>302.39999999999998</v>
      </c>
      <c r="G176" s="208">
        <f t="shared" si="138"/>
        <v>272.15999999999997</v>
      </c>
      <c r="H176" s="71">
        <f t="shared" ref="H176:H194" si="231">G176*10%</f>
        <v>27.215999999999998</v>
      </c>
      <c r="I176" s="71">
        <f t="shared" si="140"/>
        <v>27.215999999999998</v>
      </c>
      <c r="J176" s="71">
        <f t="shared" si="141"/>
        <v>27.215999999999998</v>
      </c>
      <c r="K176" s="71">
        <f t="shared" si="142"/>
        <v>27.215999999999998</v>
      </c>
      <c r="L176" s="71">
        <f t="shared" si="143"/>
        <v>27.215999999999998</v>
      </c>
      <c r="M176" s="71">
        <f t="shared" si="144"/>
        <v>27.215999999999998</v>
      </c>
      <c r="N176" s="71">
        <f t="shared" si="145"/>
        <v>27.215999999999998</v>
      </c>
      <c r="O176" s="130">
        <f t="shared" si="214"/>
        <v>2.2679999999999998</v>
      </c>
      <c r="P176" s="130">
        <f t="shared" si="215"/>
        <v>2.2679999999999998</v>
      </c>
      <c r="Q176" s="130">
        <f t="shared" si="216"/>
        <v>2.2679999999999998</v>
      </c>
      <c r="R176" s="130">
        <f t="shared" si="217"/>
        <v>2.2679999999999998</v>
      </c>
      <c r="S176" s="130">
        <f t="shared" si="218"/>
        <v>2.2679999999999998</v>
      </c>
      <c r="T176" s="130">
        <f t="shared" si="219"/>
        <v>2.2679999999999998</v>
      </c>
      <c r="U176" s="130">
        <f t="shared" si="220"/>
        <v>2.2679999999999998</v>
      </c>
      <c r="V176" s="130">
        <f t="shared" si="221"/>
        <v>2.2679999999999998</v>
      </c>
      <c r="W176" s="130">
        <f t="shared" si="222"/>
        <v>2.2679999999999998</v>
      </c>
      <c r="X176" s="130">
        <f t="shared" si="223"/>
        <v>2.2679999999999998</v>
      </c>
      <c r="Y176" s="130">
        <f t="shared" si="224"/>
        <v>2.2679999999999998</v>
      </c>
      <c r="Z176" s="130">
        <f t="shared" si="225"/>
        <v>2.2679999999999998</v>
      </c>
      <c r="AA176" s="100">
        <f t="shared" si="158"/>
        <v>27.216000000000005</v>
      </c>
      <c r="AB176" s="100">
        <f t="shared" ref="AB176:AM185" si="232">$G176*$BQ176</f>
        <v>2.2679999999999998</v>
      </c>
      <c r="AC176" s="100">
        <f t="shared" si="232"/>
        <v>2.2679999999999998</v>
      </c>
      <c r="AD176" s="100">
        <f t="shared" si="232"/>
        <v>2.2679999999999998</v>
      </c>
      <c r="AE176" s="100">
        <f t="shared" si="232"/>
        <v>2.2679999999999998</v>
      </c>
      <c r="AF176" s="100">
        <f t="shared" si="232"/>
        <v>2.2679999999999998</v>
      </c>
      <c r="AG176" s="100">
        <f t="shared" si="232"/>
        <v>2.2679999999999998</v>
      </c>
      <c r="AH176" s="100">
        <f t="shared" si="232"/>
        <v>2.2679999999999998</v>
      </c>
      <c r="AI176" s="100">
        <f t="shared" si="232"/>
        <v>2.2679999999999998</v>
      </c>
      <c r="AJ176" s="100">
        <f t="shared" si="232"/>
        <v>2.2679999999999998</v>
      </c>
      <c r="AK176" s="100">
        <f t="shared" si="232"/>
        <v>2.2679999999999998</v>
      </c>
      <c r="AL176" s="100">
        <f t="shared" si="232"/>
        <v>2.2679999999999998</v>
      </c>
      <c r="AM176" s="100">
        <f t="shared" si="232"/>
        <v>2.2679999999999998</v>
      </c>
      <c r="AN176" s="100">
        <f t="shared" si="135"/>
        <v>27.216000000000005</v>
      </c>
      <c r="AO176" s="100">
        <f t="shared" ref="AO176:AZ185" si="233">$G176*$BQ176</f>
        <v>2.2679999999999998</v>
      </c>
      <c r="AP176" s="100">
        <f t="shared" si="233"/>
        <v>2.2679999999999998</v>
      </c>
      <c r="AQ176" s="100">
        <f t="shared" si="233"/>
        <v>2.2679999999999998</v>
      </c>
      <c r="AR176" s="100">
        <f t="shared" si="233"/>
        <v>2.2679999999999998</v>
      </c>
      <c r="AS176" s="100">
        <f t="shared" si="233"/>
        <v>2.2679999999999998</v>
      </c>
      <c r="AT176" s="100">
        <f t="shared" si="233"/>
        <v>2.2679999999999998</v>
      </c>
      <c r="AU176" s="100">
        <f t="shared" si="233"/>
        <v>2.2679999999999998</v>
      </c>
      <c r="AV176" s="100">
        <f t="shared" si="233"/>
        <v>2.2679999999999998</v>
      </c>
      <c r="AW176" s="100">
        <f t="shared" si="233"/>
        <v>2.2679999999999998</v>
      </c>
      <c r="AX176" s="100">
        <f t="shared" si="233"/>
        <v>2.2679999999999998</v>
      </c>
      <c r="AY176" s="100">
        <f t="shared" si="233"/>
        <v>2.2679999999999998</v>
      </c>
      <c r="AZ176" s="100">
        <f t="shared" si="233"/>
        <v>2.2679999999999998</v>
      </c>
      <c r="BA176" s="116">
        <f t="shared" ref="BA176:BA191" si="234">SUM(AO176:AZ176)</f>
        <v>27.216000000000005</v>
      </c>
      <c r="BB176" s="100" t="s">
        <v>176</v>
      </c>
      <c r="BC176" s="100" t="s">
        <v>176</v>
      </c>
      <c r="BD176" s="100" t="s">
        <v>176</v>
      </c>
      <c r="BE176" s="100" t="s">
        <v>176</v>
      </c>
      <c r="BF176" s="100" t="s">
        <v>176</v>
      </c>
      <c r="BG176" s="100" t="s">
        <v>176</v>
      </c>
      <c r="BH176" s="100" t="s">
        <v>176</v>
      </c>
      <c r="BI176" s="100" t="s">
        <v>176</v>
      </c>
      <c r="BJ176" s="100" t="s">
        <v>176</v>
      </c>
      <c r="BK176" s="100" t="s">
        <v>176</v>
      </c>
      <c r="BL176" s="100" t="s">
        <v>176</v>
      </c>
      <c r="BM176" s="100" t="s">
        <v>176</v>
      </c>
      <c r="BN176" s="116">
        <f t="shared" si="226"/>
        <v>0</v>
      </c>
      <c r="BO176" s="100" t="s">
        <v>176</v>
      </c>
      <c r="BP176" s="100" t="s">
        <v>176</v>
      </c>
      <c r="BQ176" s="83">
        <f t="shared" si="137"/>
        <v>8.3333333333333332E-3</v>
      </c>
      <c r="BR176" s="100">
        <f t="shared" si="227"/>
        <v>272.16000000000003</v>
      </c>
      <c r="BS176" s="212"/>
    </row>
    <row r="177" spans="1:71" ht="12.75" customHeight="1" outlineLevel="1" x14ac:dyDescent="0.2">
      <c r="A177" s="9">
        <v>313</v>
      </c>
      <c r="B177" s="10" t="s">
        <v>113</v>
      </c>
      <c r="C177" s="11">
        <v>1116</v>
      </c>
      <c r="D177" s="12">
        <v>40331</v>
      </c>
      <c r="E177" s="129">
        <v>351</v>
      </c>
      <c r="F177" s="102">
        <v>210.6</v>
      </c>
      <c r="G177" s="208">
        <f t="shared" si="138"/>
        <v>189.54</v>
      </c>
      <c r="H177" s="71">
        <f t="shared" si="231"/>
        <v>18.954000000000001</v>
      </c>
      <c r="I177" s="71">
        <f t="shared" si="140"/>
        <v>18.954000000000001</v>
      </c>
      <c r="J177" s="71">
        <f t="shared" si="141"/>
        <v>18.954000000000001</v>
      </c>
      <c r="K177" s="71">
        <f t="shared" si="142"/>
        <v>18.954000000000001</v>
      </c>
      <c r="L177" s="71">
        <f t="shared" si="143"/>
        <v>18.954000000000001</v>
      </c>
      <c r="M177" s="71">
        <f t="shared" si="144"/>
        <v>18.954000000000001</v>
      </c>
      <c r="N177" s="71">
        <f t="shared" si="145"/>
        <v>18.954000000000001</v>
      </c>
      <c r="O177" s="130">
        <f t="shared" si="214"/>
        <v>1.5794999999999999</v>
      </c>
      <c r="P177" s="130">
        <f t="shared" si="215"/>
        <v>1.5794999999999999</v>
      </c>
      <c r="Q177" s="130">
        <f t="shared" si="216"/>
        <v>1.5794999999999999</v>
      </c>
      <c r="R177" s="130">
        <f t="shared" si="217"/>
        <v>1.5794999999999999</v>
      </c>
      <c r="S177" s="130">
        <f t="shared" si="218"/>
        <v>1.5794999999999999</v>
      </c>
      <c r="T177" s="130">
        <f t="shared" si="219"/>
        <v>1.5794999999999999</v>
      </c>
      <c r="U177" s="130">
        <f t="shared" si="220"/>
        <v>1.5794999999999999</v>
      </c>
      <c r="V177" s="130">
        <f t="shared" si="221"/>
        <v>1.5794999999999999</v>
      </c>
      <c r="W177" s="130">
        <f t="shared" si="222"/>
        <v>1.5794999999999999</v>
      </c>
      <c r="X177" s="130">
        <f t="shared" si="223"/>
        <v>1.5794999999999999</v>
      </c>
      <c r="Y177" s="130">
        <f t="shared" si="224"/>
        <v>1.5794999999999999</v>
      </c>
      <c r="Z177" s="130">
        <f t="shared" si="225"/>
        <v>1.5794999999999999</v>
      </c>
      <c r="AA177" s="100">
        <f t="shared" si="158"/>
        <v>18.953999999999997</v>
      </c>
      <c r="AB177" s="100">
        <f t="shared" si="232"/>
        <v>1.5794999999999999</v>
      </c>
      <c r="AC177" s="100">
        <f t="shared" si="232"/>
        <v>1.5794999999999999</v>
      </c>
      <c r="AD177" s="100">
        <f t="shared" si="232"/>
        <v>1.5794999999999999</v>
      </c>
      <c r="AE177" s="100">
        <f t="shared" si="232"/>
        <v>1.5794999999999999</v>
      </c>
      <c r="AF177" s="100">
        <f t="shared" si="232"/>
        <v>1.5794999999999999</v>
      </c>
      <c r="AG177" s="100">
        <f t="shared" si="232"/>
        <v>1.5794999999999999</v>
      </c>
      <c r="AH177" s="100">
        <f t="shared" si="232"/>
        <v>1.5794999999999999</v>
      </c>
      <c r="AI177" s="100">
        <f t="shared" si="232"/>
        <v>1.5794999999999999</v>
      </c>
      <c r="AJ177" s="100">
        <f t="shared" si="232"/>
        <v>1.5794999999999999</v>
      </c>
      <c r="AK177" s="100">
        <f t="shared" si="232"/>
        <v>1.5794999999999999</v>
      </c>
      <c r="AL177" s="100">
        <f t="shared" si="232"/>
        <v>1.5794999999999999</v>
      </c>
      <c r="AM177" s="100">
        <f t="shared" si="232"/>
        <v>1.5794999999999999</v>
      </c>
      <c r="AN177" s="100">
        <f t="shared" si="135"/>
        <v>18.953999999999997</v>
      </c>
      <c r="AO177" s="100">
        <f t="shared" si="233"/>
        <v>1.5794999999999999</v>
      </c>
      <c r="AP177" s="100">
        <f t="shared" si="233"/>
        <v>1.5794999999999999</v>
      </c>
      <c r="AQ177" s="100">
        <f t="shared" si="233"/>
        <v>1.5794999999999999</v>
      </c>
      <c r="AR177" s="100">
        <f t="shared" si="233"/>
        <v>1.5794999999999999</v>
      </c>
      <c r="AS177" s="100">
        <f t="shared" si="233"/>
        <v>1.5794999999999999</v>
      </c>
      <c r="AT177" s="100">
        <f t="shared" si="233"/>
        <v>1.5794999999999999</v>
      </c>
      <c r="AU177" s="100">
        <f t="shared" si="233"/>
        <v>1.5794999999999999</v>
      </c>
      <c r="AV177" s="100">
        <f t="shared" si="233"/>
        <v>1.5794999999999999</v>
      </c>
      <c r="AW177" s="100">
        <f t="shared" si="233"/>
        <v>1.5794999999999999</v>
      </c>
      <c r="AX177" s="100">
        <f t="shared" si="233"/>
        <v>1.5794999999999999</v>
      </c>
      <c r="AY177" s="100">
        <f t="shared" si="233"/>
        <v>1.5794999999999999</v>
      </c>
      <c r="AZ177" s="100">
        <f t="shared" si="233"/>
        <v>1.5794999999999999</v>
      </c>
      <c r="BA177" s="116">
        <f t="shared" si="234"/>
        <v>18.953999999999997</v>
      </c>
      <c r="BB177" s="100" t="s">
        <v>176</v>
      </c>
      <c r="BC177" s="100" t="s">
        <v>176</v>
      </c>
      <c r="BD177" s="100" t="s">
        <v>176</v>
      </c>
      <c r="BE177" s="100" t="s">
        <v>176</v>
      </c>
      <c r="BF177" s="100" t="s">
        <v>176</v>
      </c>
      <c r="BG177" s="100" t="s">
        <v>176</v>
      </c>
      <c r="BH177" s="100" t="s">
        <v>176</v>
      </c>
      <c r="BI177" s="100" t="s">
        <v>176</v>
      </c>
      <c r="BJ177" s="100" t="s">
        <v>176</v>
      </c>
      <c r="BK177" s="100" t="s">
        <v>176</v>
      </c>
      <c r="BL177" s="100" t="s">
        <v>176</v>
      </c>
      <c r="BM177" s="100" t="s">
        <v>176</v>
      </c>
      <c r="BN177" s="116">
        <f t="shared" si="226"/>
        <v>0</v>
      </c>
      <c r="BO177" s="100" t="s">
        <v>176</v>
      </c>
      <c r="BP177" s="100" t="s">
        <v>176</v>
      </c>
      <c r="BQ177" s="83">
        <f t="shared" si="137"/>
        <v>8.3333333333333332E-3</v>
      </c>
      <c r="BR177" s="100">
        <f t="shared" si="227"/>
        <v>189.54000000000005</v>
      </c>
      <c r="BS177" s="212"/>
    </row>
    <row r="178" spans="1:71" ht="12.75" customHeight="1" outlineLevel="1" x14ac:dyDescent="0.2">
      <c r="A178" s="9">
        <v>314</v>
      </c>
      <c r="B178" s="10" t="s">
        <v>113</v>
      </c>
      <c r="C178" s="11">
        <v>1116</v>
      </c>
      <c r="D178" s="12">
        <v>40331</v>
      </c>
      <c r="E178" s="129">
        <v>351</v>
      </c>
      <c r="F178" s="102">
        <v>210.6</v>
      </c>
      <c r="G178" s="208">
        <f t="shared" si="138"/>
        <v>189.54</v>
      </c>
      <c r="H178" s="71">
        <f t="shared" si="231"/>
        <v>18.954000000000001</v>
      </c>
      <c r="I178" s="71">
        <f t="shared" si="140"/>
        <v>18.954000000000001</v>
      </c>
      <c r="J178" s="71">
        <f t="shared" si="141"/>
        <v>18.954000000000001</v>
      </c>
      <c r="K178" s="71">
        <f t="shared" si="142"/>
        <v>18.954000000000001</v>
      </c>
      <c r="L178" s="71">
        <f t="shared" si="143"/>
        <v>18.954000000000001</v>
      </c>
      <c r="M178" s="71">
        <f t="shared" si="144"/>
        <v>18.954000000000001</v>
      </c>
      <c r="N178" s="71">
        <f t="shared" si="145"/>
        <v>18.954000000000001</v>
      </c>
      <c r="O178" s="130">
        <f t="shared" si="214"/>
        <v>1.5794999999999999</v>
      </c>
      <c r="P178" s="130">
        <f t="shared" si="215"/>
        <v>1.5794999999999999</v>
      </c>
      <c r="Q178" s="130">
        <f t="shared" si="216"/>
        <v>1.5794999999999999</v>
      </c>
      <c r="R178" s="130">
        <f t="shared" si="217"/>
        <v>1.5794999999999999</v>
      </c>
      <c r="S178" s="130">
        <f t="shared" si="218"/>
        <v>1.5794999999999999</v>
      </c>
      <c r="T178" s="130">
        <f t="shared" si="219"/>
        <v>1.5794999999999999</v>
      </c>
      <c r="U178" s="130">
        <f t="shared" si="220"/>
        <v>1.5794999999999999</v>
      </c>
      <c r="V178" s="130">
        <f t="shared" si="221"/>
        <v>1.5794999999999999</v>
      </c>
      <c r="W178" s="130">
        <f t="shared" si="222"/>
        <v>1.5794999999999999</v>
      </c>
      <c r="X178" s="130">
        <f t="shared" si="223"/>
        <v>1.5794999999999999</v>
      </c>
      <c r="Y178" s="130">
        <f t="shared" si="224"/>
        <v>1.5794999999999999</v>
      </c>
      <c r="Z178" s="130">
        <f t="shared" si="225"/>
        <v>1.5794999999999999</v>
      </c>
      <c r="AA178" s="100">
        <f t="shared" si="158"/>
        <v>18.953999999999997</v>
      </c>
      <c r="AB178" s="100">
        <f t="shared" si="232"/>
        <v>1.5794999999999999</v>
      </c>
      <c r="AC178" s="100">
        <f t="shared" si="232"/>
        <v>1.5794999999999999</v>
      </c>
      <c r="AD178" s="100">
        <f t="shared" si="232"/>
        <v>1.5794999999999999</v>
      </c>
      <c r="AE178" s="100">
        <f t="shared" si="232"/>
        <v>1.5794999999999999</v>
      </c>
      <c r="AF178" s="100">
        <f t="shared" si="232"/>
        <v>1.5794999999999999</v>
      </c>
      <c r="AG178" s="100">
        <f t="shared" si="232"/>
        <v>1.5794999999999999</v>
      </c>
      <c r="AH178" s="100">
        <f t="shared" si="232"/>
        <v>1.5794999999999999</v>
      </c>
      <c r="AI178" s="100">
        <f t="shared" si="232"/>
        <v>1.5794999999999999</v>
      </c>
      <c r="AJ178" s="100">
        <f t="shared" si="232"/>
        <v>1.5794999999999999</v>
      </c>
      <c r="AK178" s="100">
        <f t="shared" si="232"/>
        <v>1.5794999999999999</v>
      </c>
      <c r="AL178" s="100">
        <f t="shared" si="232"/>
        <v>1.5794999999999999</v>
      </c>
      <c r="AM178" s="100">
        <f t="shared" si="232"/>
        <v>1.5794999999999999</v>
      </c>
      <c r="AN178" s="100">
        <f t="shared" si="135"/>
        <v>18.953999999999997</v>
      </c>
      <c r="AO178" s="100">
        <f t="shared" si="233"/>
        <v>1.5794999999999999</v>
      </c>
      <c r="AP178" s="100">
        <f t="shared" si="233"/>
        <v>1.5794999999999999</v>
      </c>
      <c r="AQ178" s="100">
        <f t="shared" si="233"/>
        <v>1.5794999999999999</v>
      </c>
      <c r="AR178" s="100">
        <f t="shared" si="233"/>
        <v>1.5794999999999999</v>
      </c>
      <c r="AS178" s="100">
        <f t="shared" si="233"/>
        <v>1.5794999999999999</v>
      </c>
      <c r="AT178" s="100">
        <f t="shared" si="233"/>
        <v>1.5794999999999999</v>
      </c>
      <c r="AU178" s="100">
        <f t="shared" si="233"/>
        <v>1.5794999999999999</v>
      </c>
      <c r="AV178" s="100">
        <f t="shared" si="233"/>
        <v>1.5794999999999999</v>
      </c>
      <c r="AW178" s="100">
        <f t="shared" si="233"/>
        <v>1.5794999999999999</v>
      </c>
      <c r="AX178" s="100">
        <f t="shared" si="233"/>
        <v>1.5794999999999999</v>
      </c>
      <c r="AY178" s="100">
        <f t="shared" si="233"/>
        <v>1.5794999999999999</v>
      </c>
      <c r="AZ178" s="100">
        <f t="shared" si="233"/>
        <v>1.5794999999999999</v>
      </c>
      <c r="BA178" s="116">
        <f t="shared" si="234"/>
        <v>18.953999999999997</v>
      </c>
      <c r="BB178" s="100" t="s">
        <v>176</v>
      </c>
      <c r="BC178" s="100" t="s">
        <v>176</v>
      </c>
      <c r="BD178" s="100" t="s">
        <v>176</v>
      </c>
      <c r="BE178" s="100" t="s">
        <v>176</v>
      </c>
      <c r="BF178" s="100" t="s">
        <v>176</v>
      </c>
      <c r="BG178" s="100" t="s">
        <v>176</v>
      </c>
      <c r="BH178" s="100" t="s">
        <v>176</v>
      </c>
      <c r="BI178" s="100" t="s">
        <v>176</v>
      </c>
      <c r="BJ178" s="100" t="s">
        <v>176</v>
      </c>
      <c r="BK178" s="100" t="s">
        <v>176</v>
      </c>
      <c r="BL178" s="100" t="s">
        <v>176</v>
      </c>
      <c r="BM178" s="100" t="s">
        <v>176</v>
      </c>
      <c r="BN178" s="116">
        <f t="shared" si="226"/>
        <v>0</v>
      </c>
      <c r="BO178" s="100" t="s">
        <v>176</v>
      </c>
      <c r="BP178" s="100" t="s">
        <v>176</v>
      </c>
      <c r="BQ178" s="83">
        <f t="shared" si="137"/>
        <v>8.3333333333333332E-3</v>
      </c>
      <c r="BR178" s="100">
        <f t="shared" si="227"/>
        <v>189.54000000000005</v>
      </c>
      <c r="BS178" s="212"/>
    </row>
    <row r="179" spans="1:71" ht="12.75" customHeight="1" outlineLevel="1" x14ac:dyDescent="0.2">
      <c r="A179" s="9">
        <v>315</v>
      </c>
      <c r="B179" s="10" t="s">
        <v>114</v>
      </c>
      <c r="C179" s="11">
        <v>1116</v>
      </c>
      <c r="D179" s="12">
        <v>40331</v>
      </c>
      <c r="E179" s="129">
        <v>175</v>
      </c>
      <c r="F179" s="102">
        <v>105</v>
      </c>
      <c r="G179" s="208">
        <f t="shared" si="138"/>
        <v>94.5</v>
      </c>
      <c r="H179" s="71">
        <f t="shared" si="231"/>
        <v>9.4500000000000011</v>
      </c>
      <c r="I179" s="71">
        <f t="shared" si="140"/>
        <v>9.4500000000000011</v>
      </c>
      <c r="J179" s="71">
        <f t="shared" si="141"/>
        <v>9.4500000000000011</v>
      </c>
      <c r="K179" s="71">
        <f t="shared" si="142"/>
        <v>9.4500000000000011</v>
      </c>
      <c r="L179" s="71">
        <f t="shared" si="143"/>
        <v>9.4500000000000011</v>
      </c>
      <c r="M179" s="71">
        <f t="shared" si="144"/>
        <v>9.4500000000000011</v>
      </c>
      <c r="N179" s="71">
        <f t="shared" si="145"/>
        <v>9.4500000000000011</v>
      </c>
      <c r="O179" s="130">
        <f t="shared" si="214"/>
        <v>0.78749999999999998</v>
      </c>
      <c r="P179" s="130">
        <f t="shared" si="215"/>
        <v>0.78749999999999998</v>
      </c>
      <c r="Q179" s="130">
        <f t="shared" si="216"/>
        <v>0.78749999999999998</v>
      </c>
      <c r="R179" s="130">
        <f t="shared" si="217"/>
        <v>0.78749999999999998</v>
      </c>
      <c r="S179" s="130">
        <f t="shared" si="218"/>
        <v>0.78749999999999998</v>
      </c>
      <c r="T179" s="130">
        <f t="shared" si="219"/>
        <v>0.78749999999999998</v>
      </c>
      <c r="U179" s="130">
        <f t="shared" si="220"/>
        <v>0.78749999999999998</v>
      </c>
      <c r="V179" s="130">
        <f t="shared" si="221"/>
        <v>0.78749999999999998</v>
      </c>
      <c r="W179" s="130">
        <f t="shared" si="222"/>
        <v>0.78749999999999998</v>
      </c>
      <c r="X179" s="130">
        <f t="shared" si="223"/>
        <v>0.78749999999999998</v>
      </c>
      <c r="Y179" s="130">
        <f t="shared" si="224"/>
        <v>0.78749999999999998</v>
      </c>
      <c r="Z179" s="130">
        <f t="shared" si="225"/>
        <v>0.78749999999999998</v>
      </c>
      <c r="AA179" s="100">
        <f t="shared" si="158"/>
        <v>9.4499999999999975</v>
      </c>
      <c r="AB179" s="100">
        <f t="shared" si="232"/>
        <v>0.78749999999999998</v>
      </c>
      <c r="AC179" s="100">
        <f t="shared" si="232"/>
        <v>0.78749999999999998</v>
      </c>
      <c r="AD179" s="100">
        <f t="shared" si="232"/>
        <v>0.78749999999999998</v>
      </c>
      <c r="AE179" s="100">
        <f t="shared" si="232"/>
        <v>0.78749999999999998</v>
      </c>
      <c r="AF179" s="100">
        <f t="shared" si="232"/>
        <v>0.78749999999999998</v>
      </c>
      <c r="AG179" s="100">
        <f t="shared" si="232"/>
        <v>0.78749999999999998</v>
      </c>
      <c r="AH179" s="100">
        <f t="shared" si="232"/>
        <v>0.78749999999999998</v>
      </c>
      <c r="AI179" s="100">
        <f t="shared" si="232"/>
        <v>0.78749999999999998</v>
      </c>
      <c r="AJ179" s="100">
        <f t="shared" si="232"/>
        <v>0.78749999999999998</v>
      </c>
      <c r="AK179" s="100">
        <f t="shared" si="232"/>
        <v>0.78749999999999998</v>
      </c>
      <c r="AL179" s="100">
        <f t="shared" si="232"/>
        <v>0.78749999999999998</v>
      </c>
      <c r="AM179" s="100">
        <f t="shared" si="232"/>
        <v>0.78749999999999998</v>
      </c>
      <c r="AN179" s="100">
        <f t="shared" si="135"/>
        <v>9.4499999999999975</v>
      </c>
      <c r="AO179" s="100">
        <f t="shared" si="233"/>
        <v>0.78749999999999998</v>
      </c>
      <c r="AP179" s="100">
        <f t="shared" si="233"/>
        <v>0.78749999999999998</v>
      </c>
      <c r="AQ179" s="100">
        <f t="shared" si="233"/>
        <v>0.78749999999999998</v>
      </c>
      <c r="AR179" s="100">
        <f t="shared" si="233"/>
        <v>0.78749999999999998</v>
      </c>
      <c r="AS179" s="100">
        <f t="shared" si="233"/>
        <v>0.78749999999999998</v>
      </c>
      <c r="AT179" s="100">
        <f t="shared" si="233"/>
        <v>0.78749999999999998</v>
      </c>
      <c r="AU179" s="100">
        <f t="shared" si="233"/>
        <v>0.78749999999999998</v>
      </c>
      <c r="AV179" s="100">
        <f t="shared" si="233"/>
        <v>0.78749999999999998</v>
      </c>
      <c r="AW179" s="100">
        <f t="shared" si="233"/>
        <v>0.78749999999999998</v>
      </c>
      <c r="AX179" s="100">
        <f t="shared" si="233"/>
        <v>0.78749999999999998</v>
      </c>
      <c r="AY179" s="100">
        <f t="shared" si="233"/>
        <v>0.78749999999999998</v>
      </c>
      <c r="AZ179" s="100">
        <f t="shared" si="233"/>
        <v>0.78749999999999998</v>
      </c>
      <c r="BA179" s="116">
        <f t="shared" si="234"/>
        <v>9.4499999999999975</v>
      </c>
      <c r="BB179" s="100" t="s">
        <v>176</v>
      </c>
      <c r="BC179" s="100" t="s">
        <v>176</v>
      </c>
      <c r="BD179" s="100" t="s">
        <v>176</v>
      </c>
      <c r="BE179" s="100" t="s">
        <v>176</v>
      </c>
      <c r="BF179" s="100" t="s">
        <v>176</v>
      </c>
      <c r="BG179" s="100" t="s">
        <v>176</v>
      </c>
      <c r="BH179" s="100" t="s">
        <v>176</v>
      </c>
      <c r="BI179" s="100" t="s">
        <v>176</v>
      </c>
      <c r="BJ179" s="100" t="s">
        <v>176</v>
      </c>
      <c r="BK179" s="100" t="s">
        <v>176</v>
      </c>
      <c r="BL179" s="100" t="s">
        <v>176</v>
      </c>
      <c r="BM179" s="100" t="s">
        <v>176</v>
      </c>
      <c r="BN179" s="116">
        <f t="shared" si="226"/>
        <v>0</v>
      </c>
      <c r="BO179" s="100" t="s">
        <v>176</v>
      </c>
      <c r="BP179" s="100" t="s">
        <v>176</v>
      </c>
      <c r="BQ179" s="83">
        <f t="shared" si="137"/>
        <v>8.3333333333333332E-3</v>
      </c>
      <c r="BR179" s="100">
        <f t="shared" si="227"/>
        <v>94.500000000000014</v>
      </c>
      <c r="BS179" s="212"/>
    </row>
    <row r="180" spans="1:71" ht="12.75" customHeight="1" outlineLevel="1" x14ac:dyDescent="0.2">
      <c r="A180" s="9">
        <v>321</v>
      </c>
      <c r="B180" s="10" t="s">
        <v>118</v>
      </c>
      <c r="C180" s="11">
        <v>193</v>
      </c>
      <c r="D180" s="12">
        <v>41117</v>
      </c>
      <c r="E180" s="129">
        <v>468</v>
      </c>
      <c r="F180" s="102">
        <v>327.59999999999997</v>
      </c>
      <c r="G180" s="208">
        <f t="shared" si="138"/>
        <v>294.83999999999997</v>
      </c>
      <c r="H180" s="71">
        <f t="shared" si="231"/>
        <v>29.483999999999998</v>
      </c>
      <c r="I180" s="71">
        <f t="shared" si="140"/>
        <v>29.483999999999998</v>
      </c>
      <c r="J180" s="71">
        <f t="shared" si="141"/>
        <v>29.483999999999998</v>
      </c>
      <c r="K180" s="71">
        <f t="shared" si="142"/>
        <v>29.483999999999998</v>
      </c>
      <c r="L180" s="71">
        <f t="shared" si="143"/>
        <v>29.483999999999998</v>
      </c>
      <c r="M180" s="71">
        <f t="shared" si="144"/>
        <v>29.483999999999998</v>
      </c>
      <c r="N180" s="71">
        <f t="shared" si="145"/>
        <v>29.483999999999998</v>
      </c>
      <c r="O180" s="130">
        <f t="shared" si="214"/>
        <v>2.4569999999999999</v>
      </c>
      <c r="P180" s="130">
        <f t="shared" si="215"/>
        <v>2.4569999999999999</v>
      </c>
      <c r="Q180" s="130">
        <f t="shared" si="216"/>
        <v>2.4569999999999999</v>
      </c>
      <c r="R180" s="130">
        <f t="shared" si="217"/>
        <v>2.4569999999999999</v>
      </c>
      <c r="S180" s="130">
        <f t="shared" si="218"/>
        <v>2.4569999999999999</v>
      </c>
      <c r="T180" s="130">
        <f t="shared" si="219"/>
        <v>2.4569999999999999</v>
      </c>
      <c r="U180" s="130">
        <f t="shared" si="220"/>
        <v>2.4569999999999999</v>
      </c>
      <c r="V180" s="130">
        <f t="shared" si="221"/>
        <v>2.4569999999999999</v>
      </c>
      <c r="W180" s="130">
        <f t="shared" si="222"/>
        <v>2.4569999999999999</v>
      </c>
      <c r="X180" s="130">
        <f t="shared" si="223"/>
        <v>2.4569999999999999</v>
      </c>
      <c r="Y180" s="130">
        <f t="shared" si="224"/>
        <v>2.4569999999999999</v>
      </c>
      <c r="Z180" s="130">
        <f t="shared" si="225"/>
        <v>2.4569999999999999</v>
      </c>
      <c r="AA180" s="100">
        <f t="shared" si="158"/>
        <v>29.484000000000005</v>
      </c>
      <c r="AB180" s="100">
        <f t="shared" si="232"/>
        <v>2.4569999999999999</v>
      </c>
      <c r="AC180" s="100">
        <f t="shared" si="232"/>
        <v>2.4569999999999999</v>
      </c>
      <c r="AD180" s="100">
        <f t="shared" si="232"/>
        <v>2.4569999999999999</v>
      </c>
      <c r="AE180" s="100">
        <f t="shared" si="232"/>
        <v>2.4569999999999999</v>
      </c>
      <c r="AF180" s="100">
        <f t="shared" si="232"/>
        <v>2.4569999999999999</v>
      </c>
      <c r="AG180" s="100">
        <f t="shared" si="232"/>
        <v>2.4569999999999999</v>
      </c>
      <c r="AH180" s="100">
        <f t="shared" si="232"/>
        <v>2.4569999999999999</v>
      </c>
      <c r="AI180" s="100">
        <f t="shared" si="232"/>
        <v>2.4569999999999999</v>
      </c>
      <c r="AJ180" s="100">
        <f t="shared" si="232"/>
        <v>2.4569999999999999</v>
      </c>
      <c r="AK180" s="100">
        <f t="shared" si="232"/>
        <v>2.4569999999999999</v>
      </c>
      <c r="AL180" s="100">
        <f t="shared" si="232"/>
        <v>2.4569999999999999</v>
      </c>
      <c r="AM180" s="100">
        <f t="shared" si="232"/>
        <v>2.4569999999999999</v>
      </c>
      <c r="AN180" s="100">
        <f t="shared" si="135"/>
        <v>29.484000000000005</v>
      </c>
      <c r="AO180" s="100">
        <f t="shared" si="233"/>
        <v>2.4569999999999999</v>
      </c>
      <c r="AP180" s="100">
        <f t="shared" si="233"/>
        <v>2.4569999999999999</v>
      </c>
      <c r="AQ180" s="100">
        <f t="shared" si="233"/>
        <v>2.4569999999999999</v>
      </c>
      <c r="AR180" s="100">
        <f t="shared" si="233"/>
        <v>2.4569999999999999</v>
      </c>
      <c r="AS180" s="100">
        <f t="shared" si="233"/>
        <v>2.4569999999999999</v>
      </c>
      <c r="AT180" s="100">
        <f t="shared" si="233"/>
        <v>2.4569999999999999</v>
      </c>
      <c r="AU180" s="100">
        <f t="shared" si="233"/>
        <v>2.4569999999999999</v>
      </c>
      <c r="AV180" s="100">
        <f t="shared" si="233"/>
        <v>2.4569999999999999</v>
      </c>
      <c r="AW180" s="100">
        <f t="shared" si="233"/>
        <v>2.4569999999999999</v>
      </c>
      <c r="AX180" s="100">
        <f t="shared" si="233"/>
        <v>2.4569999999999999</v>
      </c>
      <c r="AY180" s="100">
        <f t="shared" si="233"/>
        <v>2.4569999999999999</v>
      </c>
      <c r="AZ180" s="100">
        <f t="shared" si="233"/>
        <v>2.4569999999999999</v>
      </c>
      <c r="BA180" s="116">
        <f t="shared" si="234"/>
        <v>29.484000000000005</v>
      </c>
      <c r="BB180" s="100" t="s">
        <v>176</v>
      </c>
      <c r="BC180" s="100" t="s">
        <v>176</v>
      </c>
      <c r="BD180" s="100" t="s">
        <v>176</v>
      </c>
      <c r="BE180" s="100" t="s">
        <v>176</v>
      </c>
      <c r="BF180" s="100" t="s">
        <v>176</v>
      </c>
      <c r="BG180" s="100" t="s">
        <v>176</v>
      </c>
      <c r="BH180" s="100" t="s">
        <v>176</v>
      </c>
      <c r="BI180" s="100" t="s">
        <v>176</v>
      </c>
      <c r="BJ180" s="100" t="s">
        <v>176</v>
      </c>
      <c r="BK180" s="100" t="s">
        <v>176</v>
      </c>
      <c r="BL180" s="100" t="s">
        <v>176</v>
      </c>
      <c r="BM180" s="100" t="s">
        <v>176</v>
      </c>
      <c r="BN180" s="116">
        <f t="shared" si="226"/>
        <v>0</v>
      </c>
      <c r="BO180" s="100" t="s">
        <v>176</v>
      </c>
      <c r="BP180" s="100" t="s">
        <v>176</v>
      </c>
      <c r="BQ180" s="83">
        <f t="shared" si="137"/>
        <v>8.3333333333333332E-3</v>
      </c>
      <c r="BR180" s="100">
        <f t="shared" si="227"/>
        <v>294.83999999999997</v>
      </c>
      <c r="BS180" s="212"/>
    </row>
    <row r="181" spans="1:71" ht="12.75" customHeight="1" outlineLevel="1" x14ac:dyDescent="0.2">
      <c r="A181" s="9">
        <v>322</v>
      </c>
      <c r="B181" s="10" t="s">
        <v>118</v>
      </c>
      <c r="C181" s="11">
        <v>193</v>
      </c>
      <c r="D181" s="12">
        <v>41117</v>
      </c>
      <c r="E181" s="129">
        <v>468</v>
      </c>
      <c r="F181" s="102">
        <v>327.59999999999997</v>
      </c>
      <c r="G181" s="208">
        <f t="shared" si="138"/>
        <v>294.83999999999997</v>
      </c>
      <c r="H181" s="71">
        <f t="shared" si="231"/>
        <v>29.483999999999998</v>
      </c>
      <c r="I181" s="71">
        <f t="shared" si="140"/>
        <v>29.483999999999998</v>
      </c>
      <c r="J181" s="71">
        <f t="shared" si="141"/>
        <v>29.483999999999998</v>
      </c>
      <c r="K181" s="71">
        <f t="shared" si="142"/>
        <v>29.483999999999998</v>
      </c>
      <c r="L181" s="71">
        <f t="shared" si="143"/>
        <v>29.483999999999998</v>
      </c>
      <c r="M181" s="71">
        <f t="shared" si="144"/>
        <v>29.483999999999998</v>
      </c>
      <c r="N181" s="71">
        <f t="shared" si="145"/>
        <v>29.483999999999998</v>
      </c>
      <c r="O181" s="130">
        <f t="shared" si="214"/>
        <v>2.4569999999999999</v>
      </c>
      <c r="P181" s="130">
        <f t="shared" si="215"/>
        <v>2.4569999999999999</v>
      </c>
      <c r="Q181" s="130">
        <f t="shared" si="216"/>
        <v>2.4569999999999999</v>
      </c>
      <c r="R181" s="130">
        <f t="shared" si="217"/>
        <v>2.4569999999999999</v>
      </c>
      <c r="S181" s="130">
        <f t="shared" si="218"/>
        <v>2.4569999999999999</v>
      </c>
      <c r="T181" s="130">
        <f t="shared" si="219"/>
        <v>2.4569999999999999</v>
      </c>
      <c r="U181" s="130">
        <f t="shared" si="220"/>
        <v>2.4569999999999999</v>
      </c>
      <c r="V181" s="130">
        <f t="shared" si="221"/>
        <v>2.4569999999999999</v>
      </c>
      <c r="W181" s="130">
        <f t="shared" si="222"/>
        <v>2.4569999999999999</v>
      </c>
      <c r="X181" s="130">
        <f t="shared" si="223"/>
        <v>2.4569999999999999</v>
      </c>
      <c r="Y181" s="130">
        <f t="shared" si="224"/>
        <v>2.4569999999999999</v>
      </c>
      <c r="Z181" s="130">
        <f t="shared" si="225"/>
        <v>2.4569999999999999</v>
      </c>
      <c r="AA181" s="100">
        <f t="shared" si="158"/>
        <v>29.484000000000005</v>
      </c>
      <c r="AB181" s="100">
        <f t="shared" si="232"/>
        <v>2.4569999999999999</v>
      </c>
      <c r="AC181" s="100">
        <f t="shared" si="232"/>
        <v>2.4569999999999999</v>
      </c>
      <c r="AD181" s="100">
        <f t="shared" si="232"/>
        <v>2.4569999999999999</v>
      </c>
      <c r="AE181" s="100">
        <f t="shared" si="232"/>
        <v>2.4569999999999999</v>
      </c>
      <c r="AF181" s="100">
        <f t="shared" si="232"/>
        <v>2.4569999999999999</v>
      </c>
      <c r="AG181" s="100">
        <f t="shared" si="232"/>
        <v>2.4569999999999999</v>
      </c>
      <c r="AH181" s="100">
        <f t="shared" si="232"/>
        <v>2.4569999999999999</v>
      </c>
      <c r="AI181" s="100">
        <f t="shared" si="232"/>
        <v>2.4569999999999999</v>
      </c>
      <c r="AJ181" s="100">
        <f t="shared" si="232"/>
        <v>2.4569999999999999</v>
      </c>
      <c r="AK181" s="100">
        <f t="shared" si="232"/>
        <v>2.4569999999999999</v>
      </c>
      <c r="AL181" s="100">
        <f t="shared" si="232"/>
        <v>2.4569999999999999</v>
      </c>
      <c r="AM181" s="100">
        <f t="shared" si="232"/>
        <v>2.4569999999999999</v>
      </c>
      <c r="AN181" s="100">
        <f t="shared" si="135"/>
        <v>29.484000000000005</v>
      </c>
      <c r="AO181" s="100">
        <f t="shared" si="233"/>
        <v>2.4569999999999999</v>
      </c>
      <c r="AP181" s="100">
        <f t="shared" si="233"/>
        <v>2.4569999999999999</v>
      </c>
      <c r="AQ181" s="100">
        <f t="shared" si="233"/>
        <v>2.4569999999999999</v>
      </c>
      <c r="AR181" s="100">
        <f t="shared" si="233"/>
        <v>2.4569999999999999</v>
      </c>
      <c r="AS181" s="100">
        <f t="shared" si="233"/>
        <v>2.4569999999999999</v>
      </c>
      <c r="AT181" s="100">
        <f t="shared" si="233"/>
        <v>2.4569999999999999</v>
      </c>
      <c r="AU181" s="100">
        <f t="shared" si="233"/>
        <v>2.4569999999999999</v>
      </c>
      <c r="AV181" s="100">
        <f t="shared" si="233"/>
        <v>2.4569999999999999</v>
      </c>
      <c r="AW181" s="100">
        <f t="shared" si="233"/>
        <v>2.4569999999999999</v>
      </c>
      <c r="AX181" s="100">
        <f t="shared" si="233"/>
        <v>2.4569999999999999</v>
      </c>
      <c r="AY181" s="100">
        <f t="shared" si="233"/>
        <v>2.4569999999999999</v>
      </c>
      <c r="AZ181" s="100">
        <f t="shared" si="233"/>
        <v>2.4569999999999999</v>
      </c>
      <c r="BA181" s="116">
        <f t="shared" si="234"/>
        <v>29.484000000000005</v>
      </c>
      <c r="BB181" s="100" t="s">
        <v>176</v>
      </c>
      <c r="BC181" s="100" t="s">
        <v>176</v>
      </c>
      <c r="BD181" s="100" t="s">
        <v>176</v>
      </c>
      <c r="BE181" s="100" t="s">
        <v>176</v>
      </c>
      <c r="BF181" s="100" t="s">
        <v>176</v>
      </c>
      <c r="BG181" s="100" t="s">
        <v>176</v>
      </c>
      <c r="BH181" s="100" t="s">
        <v>176</v>
      </c>
      <c r="BI181" s="100" t="s">
        <v>176</v>
      </c>
      <c r="BJ181" s="100" t="s">
        <v>176</v>
      </c>
      <c r="BK181" s="100" t="s">
        <v>176</v>
      </c>
      <c r="BL181" s="100" t="s">
        <v>176</v>
      </c>
      <c r="BM181" s="100" t="s">
        <v>176</v>
      </c>
      <c r="BN181" s="116">
        <f t="shared" si="226"/>
        <v>0</v>
      </c>
      <c r="BO181" s="100" t="s">
        <v>176</v>
      </c>
      <c r="BP181" s="100" t="s">
        <v>176</v>
      </c>
      <c r="BQ181" s="83">
        <f t="shared" si="137"/>
        <v>8.3333333333333332E-3</v>
      </c>
      <c r="BR181" s="100">
        <f t="shared" si="227"/>
        <v>294.83999999999997</v>
      </c>
      <c r="BS181" s="212"/>
    </row>
    <row r="182" spans="1:71" ht="12.75" customHeight="1" outlineLevel="1" x14ac:dyDescent="0.2">
      <c r="A182" s="9">
        <v>323</v>
      </c>
      <c r="B182" s="10" t="s">
        <v>119</v>
      </c>
      <c r="C182" s="11">
        <v>193</v>
      </c>
      <c r="D182" s="12">
        <v>41117</v>
      </c>
      <c r="E182" s="129">
        <v>352</v>
      </c>
      <c r="F182" s="102">
        <v>246.39999999999998</v>
      </c>
      <c r="G182" s="208">
        <f t="shared" si="138"/>
        <v>221.76</v>
      </c>
      <c r="H182" s="71">
        <f t="shared" si="231"/>
        <v>22.176000000000002</v>
      </c>
      <c r="I182" s="71">
        <f t="shared" si="140"/>
        <v>22.176000000000002</v>
      </c>
      <c r="J182" s="71">
        <f t="shared" si="141"/>
        <v>22.176000000000002</v>
      </c>
      <c r="K182" s="71">
        <f t="shared" si="142"/>
        <v>22.176000000000002</v>
      </c>
      <c r="L182" s="71">
        <f t="shared" si="143"/>
        <v>22.176000000000002</v>
      </c>
      <c r="M182" s="71">
        <f t="shared" si="144"/>
        <v>22.176000000000002</v>
      </c>
      <c r="N182" s="71">
        <f t="shared" si="145"/>
        <v>22.176000000000002</v>
      </c>
      <c r="O182" s="130">
        <f t="shared" si="214"/>
        <v>1.8479999999999999</v>
      </c>
      <c r="P182" s="130">
        <f t="shared" si="215"/>
        <v>1.8479999999999999</v>
      </c>
      <c r="Q182" s="130">
        <f t="shared" si="216"/>
        <v>1.8479999999999999</v>
      </c>
      <c r="R182" s="130">
        <f t="shared" si="217"/>
        <v>1.8479999999999999</v>
      </c>
      <c r="S182" s="130">
        <f t="shared" si="218"/>
        <v>1.8479999999999999</v>
      </c>
      <c r="T182" s="130">
        <f t="shared" si="219"/>
        <v>1.8479999999999999</v>
      </c>
      <c r="U182" s="130">
        <f t="shared" si="220"/>
        <v>1.8479999999999999</v>
      </c>
      <c r="V182" s="130">
        <f t="shared" si="221"/>
        <v>1.8479999999999999</v>
      </c>
      <c r="W182" s="130">
        <f t="shared" si="222"/>
        <v>1.8479999999999999</v>
      </c>
      <c r="X182" s="130">
        <f t="shared" si="223"/>
        <v>1.8479999999999999</v>
      </c>
      <c r="Y182" s="130">
        <f t="shared" si="224"/>
        <v>1.8479999999999999</v>
      </c>
      <c r="Z182" s="130">
        <f t="shared" si="225"/>
        <v>1.8479999999999999</v>
      </c>
      <c r="AA182" s="100">
        <f t="shared" si="158"/>
        <v>22.175999999999991</v>
      </c>
      <c r="AB182" s="100">
        <f t="shared" si="232"/>
        <v>1.8479999999999999</v>
      </c>
      <c r="AC182" s="100">
        <f t="shared" si="232"/>
        <v>1.8479999999999999</v>
      </c>
      <c r="AD182" s="100">
        <f t="shared" si="232"/>
        <v>1.8479999999999999</v>
      </c>
      <c r="AE182" s="100">
        <f t="shared" si="232"/>
        <v>1.8479999999999999</v>
      </c>
      <c r="AF182" s="100">
        <f t="shared" si="232"/>
        <v>1.8479999999999999</v>
      </c>
      <c r="AG182" s="100">
        <f t="shared" si="232"/>
        <v>1.8479999999999999</v>
      </c>
      <c r="AH182" s="100">
        <f t="shared" si="232"/>
        <v>1.8479999999999999</v>
      </c>
      <c r="AI182" s="100">
        <f t="shared" si="232"/>
        <v>1.8479999999999999</v>
      </c>
      <c r="AJ182" s="100">
        <f t="shared" si="232"/>
        <v>1.8479999999999999</v>
      </c>
      <c r="AK182" s="100">
        <f t="shared" si="232"/>
        <v>1.8479999999999999</v>
      </c>
      <c r="AL182" s="100">
        <f t="shared" si="232"/>
        <v>1.8479999999999999</v>
      </c>
      <c r="AM182" s="100">
        <f t="shared" si="232"/>
        <v>1.8479999999999999</v>
      </c>
      <c r="AN182" s="100">
        <f t="shared" si="135"/>
        <v>22.175999999999991</v>
      </c>
      <c r="AO182" s="100">
        <f t="shared" si="233"/>
        <v>1.8479999999999999</v>
      </c>
      <c r="AP182" s="100">
        <f t="shared" si="233"/>
        <v>1.8479999999999999</v>
      </c>
      <c r="AQ182" s="100">
        <f t="shared" si="233"/>
        <v>1.8479999999999999</v>
      </c>
      <c r="AR182" s="100">
        <f t="shared" si="233"/>
        <v>1.8479999999999999</v>
      </c>
      <c r="AS182" s="100">
        <f t="shared" si="233"/>
        <v>1.8479999999999999</v>
      </c>
      <c r="AT182" s="100">
        <f t="shared" si="233"/>
        <v>1.8479999999999999</v>
      </c>
      <c r="AU182" s="100">
        <f t="shared" si="233"/>
        <v>1.8479999999999999</v>
      </c>
      <c r="AV182" s="100">
        <f t="shared" si="233"/>
        <v>1.8479999999999999</v>
      </c>
      <c r="AW182" s="100">
        <f t="shared" si="233"/>
        <v>1.8479999999999999</v>
      </c>
      <c r="AX182" s="100">
        <f t="shared" si="233"/>
        <v>1.8479999999999999</v>
      </c>
      <c r="AY182" s="100">
        <f t="shared" si="233"/>
        <v>1.8479999999999999</v>
      </c>
      <c r="AZ182" s="100">
        <f t="shared" si="233"/>
        <v>1.8479999999999999</v>
      </c>
      <c r="BA182" s="116">
        <f t="shared" si="234"/>
        <v>22.175999999999991</v>
      </c>
      <c r="BB182" s="100" t="s">
        <v>176</v>
      </c>
      <c r="BC182" s="100" t="s">
        <v>176</v>
      </c>
      <c r="BD182" s="100" t="s">
        <v>176</v>
      </c>
      <c r="BE182" s="100" t="s">
        <v>176</v>
      </c>
      <c r="BF182" s="100" t="s">
        <v>176</v>
      </c>
      <c r="BG182" s="100" t="s">
        <v>176</v>
      </c>
      <c r="BH182" s="100" t="s">
        <v>176</v>
      </c>
      <c r="BI182" s="100" t="s">
        <v>176</v>
      </c>
      <c r="BJ182" s="100" t="s">
        <v>176</v>
      </c>
      <c r="BK182" s="100" t="s">
        <v>176</v>
      </c>
      <c r="BL182" s="100" t="s">
        <v>176</v>
      </c>
      <c r="BM182" s="100" t="s">
        <v>176</v>
      </c>
      <c r="BN182" s="116">
        <f t="shared" si="226"/>
        <v>0</v>
      </c>
      <c r="BO182" s="100" t="s">
        <v>176</v>
      </c>
      <c r="BP182" s="100" t="s">
        <v>176</v>
      </c>
      <c r="BQ182" s="83">
        <f t="shared" si="137"/>
        <v>8.3333333333333332E-3</v>
      </c>
      <c r="BR182" s="100">
        <f t="shared" si="227"/>
        <v>221.76</v>
      </c>
      <c r="BS182" s="212"/>
    </row>
    <row r="183" spans="1:71" ht="12.75" customHeight="1" outlineLevel="1" x14ac:dyDescent="0.2">
      <c r="A183" s="9">
        <v>324</v>
      </c>
      <c r="B183" s="10" t="s">
        <v>119</v>
      </c>
      <c r="C183" s="11">
        <v>193</v>
      </c>
      <c r="D183" s="12">
        <v>41117</v>
      </c>
      <c r="E183" s="129">
        <v>352</v>
      </c>
      <c r="F183" s="102">
        <v>246.39999999999998</v>
      </c>
      <c r="G183" s="208">
        <f t="shared" si="138"/>
        <v>221.76</v>
      </c>
      <c r="H183" s="71">
        <f t="shared" si="231"/>
        <v>22.176000000000002</v>
      </c>
      <c r="I183" s="71">
        <f t="shared" si="140"/>
        <v>22.176000000000002</v>
      </c>
      <c r="J183" s="71">
        <f t="shared" si="141"/>
        <v>22.176000000000002</v>
      </c>
      <c r="K183" s="71">
        <f t="shared" si="142"/>
        <v>22.176000000000002</v>
      </c>
      <c r="L183" s="71">
        <f t="shared" si="143"/>
        <v>22.176000000000002</v>
      </c>
      <c r="M183" s="71">
        <f t="shared" si="144"/>
        <v>22.176000000000002</v>
      </c>
      <c r="N183" s="71">
        <f t="shared" si="145"/>
        <v>22.176000000000002</v>
      </c>
      <c r="O183" s="130">
        <f t="shared" si="214"/>
        <v>1.8479999999999999</v>
      </c>
      <c r="P183" s="130">
        <f t="shared" si="215"/>
        <v>1.8479999999999999</v>
      </c>
      <c r="Q183" s="130">
        <f t="shared" si="216"/>
        <v>1.8479999999999999</v>
      </c>
      <c r="R183" s="130">
        <f t="shared" si="217"/>
        <v>1.8479999999999999</v>
      </c>
      <c r="S183" s="130">
        <f t="shared" si="218"/>
        <v>1.8479999999999999</v>
      </c>
      <c r="T183" s="130">
        <f t="shared" si="219"/>
        <v>1.8479999999999999</v>
      </c>
      <c r="U183" s="130">
        <f t="shared" si="220"/>
        <v>1.8479999999999999</v>
      </c>
      <c r="V183" s="130">
        <f t="shared" si="221"/>
        <v>1.8479999999999999</v>
      </c>
      <c r="W183" s="130">
        <f t="shared" si="222"/>
        <v>1.8479999999999999</v>
      </c>
      <c r="X183" s="130">
        <f t="shared" si="223"/>
        <v>1.8479999999999999</v>
      </c>
      <c r="Y183" s="130">
        <f t="shared" si="224"/>
        <v>1.8479999999999999</v>
      </c>
      <c r="Z183" s="130">
        <f t="shared" si="225"/>
        <v>1.8479999999999999</v>
      </c>
      <c r="AA183" s="100">
        <f t="shared" si="158"/>
        <v>22.175999999999991</v>
      </c>
      <c r="AB183" s="100">
        <f t="shared" si="232"/>
        <v>1.8479999999999999</v>
      </c>
      <c r="AC183" s="100">
        <f t="shared" si="232"/>
        <v>1.8479999999999999</v>
      </c>
      <c r="AD183" s="100">
        <f t="shared" si="232"/>
        <v>1.8479999999999999</v>
      </c>
      <c r="AE183" s="100">
        <f t="shared" si="232"/>
        <v>1.8479999999999999</v>
      </c>
      <c r="AF183" s="100">
        <f t="shared" si="232"/>
        <v>1.8479999999999999</v>
      </c>
      <c r="AG183" s="100">
        <f t="shared" si="232"/>
        <v>1.8479999999999999</v>
      </c>
      <c r="AH183" s="100">
        <f t="shared" si="232"/>
        <v>1.8479999999999999</v>
      </c>
      <c r="AI183" s="100">
        <f t="shared" si="232"/>
        <v>1.8479999999999999</v>
      </c>
      <c r="AJ183" s="100">
        <f t="shared" si="232"/>
        <v>1.8479999999999999</v>
      </c>
      <c r="AK183" s="100">
        <f t="shared" si="232"/>
        <v>1.8479999999999999</v>
      </c>
      <c r="AL183" s="100">
        <f t="shared" si="232"/>
        <v>1.8479999999999999</v>
      </c>
      <c r="AM183" s="100">
        <f t="shared" si="232"/>
        <v>1.8479999999999999</v>
      </c>
      <c r="AN183" s="100">
        <f t="shared" si="135"/>
        <v>22.175999999999991</v>
      </c>
      <c r="AO183" s="100">
        <f t="shared" si="233"/>
        <v>1.8479999999999999</v>
      </c>
      <c r="AP183" s="100">
        <f t="shared" si="233"/>
        <v>1.8479999999999999</v>
      </c>
      <c r="AQ183" s="100">
        <f t="shared" si="233"/>
        <v>1.8479999999999999</v>
      </c>
      <c r="AR183" s="100">
        <f t="shared" si="233"/>
        <v>1.8479999999999999</v>
      </c>
      <c r="AS183" s="100">
        <f t="shared" si="233"/>
        <v>1.8479999999999999</v>
      </c>
      <c r="AT183" s="100">
        <f t="shared" si="233"/>
        <v>1.8479999999999999</v>
      </c>
      <c r="AU183" s="100">
        <f t="shared" si="233"/>
        <v>1.8479999999999999</v>
      </c>
      <c r="AV183" s="100">
        <f t="shared" si="233"/>
        <v>1.8479999999999999</v>
      </c>
      <c r="AW183" s="100">
        <f t="shared" si="233"/>
        <v>1.8479999999999999</v>
      </c>
      <c r="AX183" s="100">
        <f t="shared" si="233"/>
        <v>1.8479999999999999</v>
      </c>
      <c r="AY183" s="100">
        <f t="shared" si="233"/>
        <v>1.8479999999999999</v>
      </c>
      <c r="AZ183" s="100">
        <f t="shared" si="233"/>
        <v>1.8479999999999999</v>
      </c>
      <c r="BA183" s="116">
        <f t="shared" si="234"/>
        <v>22.175999999999991</v>
      </c>
      <c r="BB183" s="100" t="s">
        <v>176</v>
      </c>
      <c r="BC183" s="100" t="s">
        <v>176</v>
      </c>
      <c r="BD183" s="100" t="s">
        <v>176</v>
      </c>
      <c r="BE183" s="100" t="s">
        <v>176</v>
      </c>
      <c r="BF183" s="100" t="s">
        <v>176</v>
      </c>
      <c r="BG183" s="100" t="s">
        <v>176</v>
      </c>
      <c r="BH183" s="100" t="s">
        <v>176</v>
      </c>
      <c r="BI183" s="100" t="s">
        <v>176</v>
      </c>
      <c r="BJ183" s="100" t="s">
        <v>176</v>
      </c>
      <c r="BK183" s="100" t="s">
        <v>176</v>
      </c>
      <c r="BL183" s="100" t="s">
        <v>176</v>
      </c>
      <c r="BM183" s="100" t="s">
        <v>176</v>
      </c>
      <c r="BN183" s="116">
        <f t="shared" si="226"/>
        <v>0</v>
      </c>
      <c r="BO183" s="100" t="s">
        <v>176</v>
      </c>
      <c r="BP183" s="100" t="s">
        <v>176</v>
      </c>
      <c r="BQ183" s="83">
        <f t="shared" si="137"/>
        <v>8.3333333333333332E-3</v>
      </c>
      <c r="BR183" s="100">
        <f t="shared" si="227"/>
        <v>221.76</v>
      </c>
      <c r="BS183" s="212"/>
    </row>
    <row r="184" spans="1:71" ht="12.75" customHeight="1" outlineLevel="1" x14ac:dyDescent="0.2">
      <c r="A184" s="9">
        <v>325</v>
      </c>
      <c r="B184" s="10" t="s">
        <v>120</v>
      </c>
      <c r="C184" s="11">
        <v>193</v>
      </c>
      <c r="D184" s="12">
        <v>41117</v>
      </c>
      <c r="E184" s="129">
        <v>370</v>
      </c>
      <c r="F184" s="102">
        <v>259</v>
      </c>
      <c r="G184" s="208">
        <f t="shared" si="138"/>
        <v>233.1</v>
      </c>
      <c r="H184" s="71">
        <f t="shared" si="231"/>
        <v>23.310000000000002</v>
      </c>
      <c r="I184" s="71">
        <f t="shared" si="140"/>
        <v>23.310000000000002</v>
      </c>
      <c r="J184" s="71">
        <f t="shared" si="141"/>
        <v>23.310000000000002</v>
      </c>
      <c r="K184" s="71">
        <f t="shared" si="142"/>
        <v>23.310000000000002</v>
      </c>
      <c r="L184" s="71">
        <f t="shared" si="143"/>
        <v>23.310000000000002</v>
      </c>
      <c r="M184" s="71">
        <f t="shared" si="144"/>
        <v>23.310000000000002</v>
      </c>
      <c r="N184" s="71">
        <f t="shared" si="145"/>
        <v>23.310000000000002</v>
      </c>
      <c r="O184" s="130">
        <f t="shared" si="214"/>
        <v>1.9424999999999999</v>
      </c>
      <c r="P184" s="130">
        <f t="shared" si="215"/>
        <v>1.9424999999999999</v>
      </c>
      <c r="Q184" s="130">
        <f t="shared" si="216"/>
        <v>1.9424999999999999</v>
      </c>
      <c r="R184" s="130">
        <f t="shared" si="217"/>
        <v>1.9424999999999999</v>
      </c>
      <c r="S184" s="130">
        <f t="shared" si="218"/>
        <v>1.9424999999999999</v>
      </c>
      <c r="T184" s="130">
        <f t="shared" si="219"/>
        <v>1.9424999999999999</v>
      </c>
      <c r="U184" s="130">
        <f t="shared" si="220"/>
        <v>1.9424999999999999</v>
      </c>
      <c r="V184" s="130">
        <f t="shared" si="221"/>
        <v>1.9424999999999999</v>
      </c>
      <c r="W184" s="130">
        <f t="shared" si="222"/>
        <v>1.9424999999999999</v>
      </c>
      <c r="X184" s="130">
        <f t="shared" si="223"/>
        <v>1.9424999999999999</v>
      </c>
      <c r="Y184" s="130">
        <f t="shared" si="224"/>
        <v>1.9424999999999999</v>
      </c>
      <c r="Z184" s="130">
        <f t="shared" si="225"/>
        <v>1.9424999999999999</v>
      </c>
      <c r="AA184" s="100">
        <f t="shared" si="158"/>
        <v>23.309999999999992</v>
      </c>
      <c r="AB184" s="100">
        <f t="shared" si="232"/>
        <v>1.9424999999999999</v>
      </c>
      <c r="AC184" s="100">
        <f t="shared" si="232"/>
        <v>1.9424999999999999</v>
      </c>
      <c r="AD184" s="100">
        <f t="shared" si="232"/>
        <v>1.9424999999999999</v>
      </c>
      <c r="AE184" s="100">
        <f t="shared" si="232"/>
        <v>1.9424999999999999</v>
      </c>
      <c r="AF184" s="100">
        <f t="shared" si="232"/>
        <v>1.9424999999999999</v>
      </c>
      <c r="AG184" s="100">
        <f t="shared" si="232"/>
        <v>1.9424999999999999</v>
      </c>
      <c r="AH184" s="100">
        <f t="shared" si="232"/>
        <v>1.9424999999999999</v>
      </c>
      <c r="AI184" s="100">
        <f t="shared" si="232"/>
        <v>1.9424999999999999</v>
      </c>
      <c r="AJ184" s="100">
        <f t="shared" si="232"/>
        <v>1.9424999999999999</v>
      </c>
      <c r="AK184" s="100">
        <f t="shared" si="232"/>
        <v>1.9424999999999999</v>
      </c>
      <c r="AL184" s="100">
        <f t="shared" si="232"/>
        <v>1.9424999999999999</v>
      </c>
      <c r="AM184" s="100">
        <f t="shared" si="232"/>
        <v>1.9424999999999999</v>
      </c>
      <c r="AN184" s="100">
        <f t="shared" si="135"/>
        <v>23.309999999999992</v>
      </c>
      <c r="AO184" s="100">
        <f t="shared" si="233"/>
        <v>1.9424999999999999</v>
      </c>
      <c r="AP184" s="100">
        <f t="shared" si="233"/>
        <v>1.9424999999999999</v>
      </c>
      <c r="AQ184" s="100">
        <f t="shared" si="233"/>
        <v>1.9424999999999999</v>
      </c>
      <c r="AR184" s="100">
        <f t="shared" si="233"/>
        <v>1.9424999999999999</v>
      </c>
      <c r="AS184" s="100">
        <f t="shared" si="233"/>
        <v>1.9424999999999999</v>
      </c>
      <c r="AT184" s="100">
        <f t="shared" si="233"/>
        <v>1.9424999999999999</v>
      </c>
      <c r="AU184" s="100">
        <f t="shared" si="233"/>
        <v>1.9424999999999999</v>
      </c>
      <c r="AV184" s="100">
        <f t="shared" si="233"/>
        <v>1.9424999999999999</v>
      </c>
      <c r="AW184" s="100">
        <f t="shared" si="233"/>
        <v>1.9424999999999999</v>
      </c>
      <c r="AX184" s="100">
        <f t="shared" si="233"/>
        <v>1.9424999999999999</v>
      </c>
      <c r="AY184" s="100">
        <f t="shared" si="233"/>
        <v>1.9424999999999999</v>
      </c>
      <c r="AZ184" s="100">
        <f t="shared" si="233"/>
        <v>1.9424999999999999</v>
      </c>
      <c r="BA184" s="116">
        <f t="shared" si="234"/>
        <v>23.309999999999992</v>
      </c>
      <c r="BB184" s="100" t="s">
        <v>176</v>
      </c>
      <c r="BC184" s="100" t="s">
        <v>176</v>
      </c>
      <c r="BD184" s="100" t="s">
        <v>176</v>
      </c>
      <c r="BE184" s="100" t="s">
        <v>176</v>
      </c>
      <c r="BF184" s="100" t="s">
        <v>176</v>
      </c>
      <c r="BG184" s="100" t="s">
        <v>176</v>
      </c>
      <c r="BH184" s="100" t="s">
        <v>176</v>
      </c>
      <c r="BI184" s="100" t="s">
        <v>176</v>
      </c>
      <c r="BJ184" s="100" t="s">
        <v>176</v>
      </c>
      <c r="BK184" s="100" t="s">
        <v>176</v>
      </c>
      <c r="BL184" s="100" t="s">
        <v>176</v>
      </c>
      <c r="BM184" s="100" t="s">
        <v>176</v>
      </c>
      <c r="BN184" s="116">
        <f t="shared" si="226"/>
        <v>0</v>
      </c>
      <c r="BO184" s="100" t="s">
        <v>176</v>
      </c>
      <c r="BP184" s="100" t="s">
        <v>176</v>
      </c>
      <c r="BQ184" s="83">
        <f t="shared" si="137"/>
        <v>8.3333333333333332E-3</v>
      </c>
      <c r="BR184" s="100">
        <f t="shared" si="227"/>
        <v>233.10000000000002</v>
      </c>
      <c r="BS184" s="212"/>
    </row>
    <row r="185" spans="1:71" ht="12.75" customHeight="1" outlineLevel="1" x14ac:dyDescent="0.2">
      <c r="A185" s="9">
        <v>326</v>
      </c>
      <c r="B185" s="10" t="s">
        <v>120</v>
      </c>
      <c r="C185" s="11">
        <v>193</v>
      </c>
      <c r="D185" s="12">
        <v>41117</v>
      </c>
      <c r="E185" s="129">
        <v>370</v>
      </c>
      <c r="F185" s="102">
        <v>259</v>
      </c>
      <c r="G185" s="208">
        <f t="shared" si="138"/>
        <v>233.1</v>
      </c>
      <c r="H185" s="71">
        <f t="shared" si="231"/>
        <v>23.310000000000002</v>
      </c>
      <c r="I185" s="71">
        <f t="shared" si="140"/>
        <v>23.310000000000002</v>
      </c>
      <c r="J185" s="71">
        <f t="shared" si="141"/>
        <v>23.310000000000002</v>
      </c>
      <c r="K185" s="71">
        <f t="shared" si="142"/>
        <v>23.310000000000002</v>
      </c>
      <c r="L185" s="71">
        <f t="shared" si="143"/>
        <v>23.310000000000002</v>
      </c>
      <c r="M185" s="71">
        <f t="shared" si="144"/>
        <v>23.310000000000002</v>
      </c>
      <c r="N185" s="71">
        <f t="shared" si="145"/>
        <v>23.310000000000002</v>
      </c>
      <c r="O185" s="130">
        <f t="shared" si="214"/>
        <v>1.9424999999999999</v>
      </c>
      <c r="P185" s="130">
        <f t="shared" si="215"/>
        <v>1.9424999999999999</v>
      </c>
      <c r="Q185" s="130">
        <f t="shared" si="216"/>
        <v>1.9424999999999999</v>
      </c>
      <c r="R185" s="130">
        <f t="shared" si="217"/>
        <v>1.9424999999999999</v>
      </c>
      <c r="S185" s="130">
        <f t="shared" si="218"/>
        <v>1.9424999999999999</v>
      </c>
      <c r="T185" s="130">
        <f t="shared" si="219"/>
        <v>1.9424999999999999</v>
      </c>
      <c r="U185" s="130">
        <f t="shared" si="220"/>
        <v>1.9424999999999999</v>
      </c>
      <c r="V185" s="130">
        <f t="shared" si="221"/>
        <v>1.9424999999999999</v>
      </c>
      <c r="W185" s="130">
        <f t="shared" si="222"/>
        <v>1.9424999999999999</v>
      </c>
      <c r="X185" s="130">
        <f t="shared" si="223"/>
        <v>1.9424999999999999</v>
      </c>
      <c r="Y185" s="130">
        <f t="shared" si="224"/>
        <v>1.9424999999999999</v>
      </c>
      <c r="Z185" s="130">
        <f t="shared" si="225"/>
        <v>1.9424999999999999</v>
      </c>
      <c r="AA185" s="100">
        <f t="shared" si="158"/>
        <v>23.309999999999992</v>
      </c>
      <c r="AB185" s="100">
        <f t="shared" si="232"/>
        <v>1.9424999999999999</v>
      </c>
      <c r="AC185" s="100">
        <f t="shared" si="232"/>
        <v>1.9424999999999999</v>
      </c>
      <c r="AD185" s="100">
        <f t="shared" si="232"/>
        <v>1.9424999999999999</v>
      </c>
      <c r="AE185" s="100">
        <f t="shared" si="232"/>
        <v>1.9424999999999999</v>
      </c>
      <c r="AF185" s="100">
        <f t="shared" si="232"/>
        <v>1.9424999999999999</v>
      </c>
      <c r="AG185" s="100">
        <f t="shared" si="232"/>
        <v>1.9424999999999999</v>
      </c>
      <c r="AH185" s="100">
        <f t="shared" si="232"/>
        <v>1.9424999999999999</v>
      </c>
      <c r="AI185" s="100">
        <f t="shared" si="232"/>
        <v>1.9424999999999999</v>
      </c>
      <c r="AJ185" s="100">
        <f t="shared" si="232"/>
        <v>1.9424999999999999</v>
      </c>
      <c r="AK185" s="100">
        <f t="shared" si="232"/>
        <v>1.9424999999999999</v>
      </c>
      <c r="AL185" s="100">
        <f t="shared" si="232"/>
        <v>1.9424999999999999</v>
      </c>
      <c r="AM185" s="100">
        <f t="shared" si="232"/>
        <v>1.9424999999999999</v>
      </c>
      <c r="AN185" s="100">
        <f t="shared" si="135"/>
        <v>23.309999999999992</v>
      </c>
      <c r="AO185" s="100">
        <f t="shared" si="233"/>
        <v>1.9424999999999999</v>
      </c>
      <c r="AP185" s="100">
        <f t="shared" si="233"/>
        <v>1.9424999999999999</v>
      </c>
      <c r="AQ185" s="100">
        <f t="shared" si="233"/>
        <v>1.9424999999999999</v>
      </c>
      <c r="AR185" s="100">
        <f t="shared" si="233"/>
        <v>1.9424999999999999</v>
      </c>
      <c r="AS185" s="100">
        <f t="shared" si="233"/>
        <v>1.9424999999999999</v>
      </c>
      <c r="AT185" s="100">
        <f t="shared" si="233"/>
        <v>1.9424999999999999</v>
      </c>
      <c r="AU185" s="100">
        <f t="shared" si="233"/>
        <v>1.9424999999999999</v>
      </c>
      <c r="AV185" s="100">
        <f t="shared" si="233"/>
        <v>1.9424999999999999</v>
      </c>
      <c r="AW185" s="100">
        <f t="shared" si="233"/>
        <v>1.9424999999999999</v>
      </c>
      <c r="AX185" s="100">
        <f t="shared" si="233"/>
        <v>1.9424999999999999</v>
      </c>
      <c r="AY185" s="100">
        <f t="shared" si="233"/>
        <v>1.9424999999999999</v>
      </c>
      <c r="AZ185" s="100">
        <f t="shared" si="233"/>
        <v>1.9424999999999999</v>
      </c>
      <c r="BA185" s="116">
        <f t="shared" si="234"/>
        <v>23.309999999999992</v>
      </c>
      <c r="BB185" s="100" t="s">
        <v>176</v>
      </c>
      <c r="BC185" s="100" t="s">
        <v>176</v>
      </c>
      <c r="BD185" s="100" t="s">
        <v>176</v>
      </c>
      <c r="BE185" s="100" t="s">
        <v>176</v>
      </c>
      <c r="BF185" s="100" t="s">
        <v>176</v>
      </c>
      <c r="BG185" s="100" t="s">
        <v>176</v>
      </c>
      <c r="BH185" s="100" t="s">
        <v>176</v>
      </c>
      <c r="BI185" s="100" t="s">
        <v>176</v>
      </c>
      <c r="BJ185" s="100" t="s">
        <v>176</v>
      </c>
      <c r="BK185" s="100" t="s">
        <v>176</v>
      </c>
      <c r="BL185" s="100" t="s">
        <v>176</v>
      </c>
      <c r="BM185" s="100" t="s">
        <v>176</v>
      </c>
      <c r="BN185" s="116">
        <f t="shared" si="226"/>
        <v>0</v>
      </c>
      <c r="BO185" s="100" t="s">
        <v>176</v>
      </c>
      <c r="BP185" s="100" t="s">
        <v>176</v>
      </c>
      <c r="BQ185" s="83">
        <f t="shared" si="137"/>
        <v>8.3333333333333332E-3</v>
      </c>
      <c r="BR185" s="100">
        <f t="shared" si="227"/>
        <v>233.10000000000002</v>
      </c>
      <c r="BS185" s="212"/>
    </row>
    <row r="186" spans="1:71" ht="12.75" customHeight="1" outlineLevel="1" x14ac:dyDescent="0.2">
      <c r="A186" s="9">
        <v>327</v>
      </c>
      <c r="B186" s="10" t="s">
        <v>120</v>
      </c>
      <c r="C186" s="11">
        <v>193</v>
      </c>
      <c r="D186" s="12">
        <v>41117</v>
      </c>
      <c r="E186" s="129">
        <v>370</v>
      </c>
      <c r="F186" s="102">
        <v>259</v>
      </c>
      <c r="G186" s="208">
        <f t="shared" si="138"/>
        <v>233.1</v>
      </c>
      <c r="H186" s="71">
        <f t="shared" si="231"/>
        <v>23.310000000000002</v>
      </c>
      <c r="I186" s="71">
        <f t="shared" si="140"/>
        <v>23.310000000000002</v>
      </c>
      <c r="J186" s="71">
        <f t="shared" si="141"/>
        <v>23.310000000000002</v>
      </c>
      <c r="K186" s="71">
        <f t="shared" si="142"/>
        <v>23.310000000000002</v>
      </c>
      <c r="L186" s="71">
        <f t="shared" si="143"/>
        <v>23.310000000000002</v>
      </c>
      <c r="M186" s="71">
        <f t="shared" si="144"/>
        <v>23.310000000000002</v>
      </c>
      <c r="N186" s="71">
        <f t="shared" si="145"/>
        <v>23.310000000000002</v>
      </c>
      <c r="O186" s="130">
        <f t="shared" si="214"/>
        <v>1.9424999999999999</v>
      </c>
      <c r="P186" s="130">
        <f t="shared" si="215"/>
        <v>1.9424999999999999</v>
      </c>
      <c r="Q186" s="130">
        <f t="shared" si="216"/>
        <v>1.9424999999999999</v>
      </c>
      <c r="R186" s="130">
        <f t="shared" si="217"/>
        <v>1.9424999999999999</v>
      </c>
      <c r="S186" s="130">
        <f t="shared" si="218"/>
        <v>1.9424999999999999</v>
      </c>
      <c r="T186" s="130">
        <f t="shared" si="219"/>
        <v>1.9424999999999999</v>
      </c>
      <c r="U186" s="130">
        <f t="shared" si="220"/>
        <v>1.9424999999999999</v>
      </c>
      <c r="V186" s="130">
        <f t="shared" si="221"/>
        <v>1.9424999999999999</v>
      </c>
      <c r="W186" s="130">
        <f t="shared" si="222"/>
        <v>1.9424999999999999</v>
      </c>
      <c r="X186" s="130">
        <f t="shared" si="223"/>
        <v>1.9424999999999999</v>
      </c>
      <c r="Y186" s="130">
        <f t="shared" si="224"/>
        <v>1.9424999999999999</v>
      </c>
      <c r="Z186" s="130">
        <f t="shared" si="225"/>
        <v>1.9424999999999999</v>
      </c>
      <c r="AA186" s="100">
        <f t="shared" si="158"/>
        <v>23.309999999999992</v>
      </c>
      <c r="AB186" s="100">
        <f t="shared" ref="AB186:AM195" si="235">$G186*$BQ186</f>
        <v>1.9424999999999999</v>
      </c>
      <c r="AC186" s="100">
        <f t="shared" si="235"/>
        <v>1.9424999999999999</v>
      </c>
      <c r="AD186" s="100">
        <f t="shared" si="235"/>
        <v>1.9424999999999999</v>
      </c>
      <c r="AE186" s="100">
        <f t="shared" si="235"/>
        <v>1.9424999999999999</v>
      </c>
      <c r="AF186" s="100">
        <f t="shared" si="235"/>
        <v>1.9424999999999999</v>
      </c>
      <c r="AG186" s="100">
        <f t="shared" si="235"/>
        <v>1.9424999999999999</v>
      </c>
      <c r="AH186" s="100">
        <f t="shared" si="235"/>
        <v>1.9424999999999999</v>
      </c>
      <c r="AI186" s="100">
        <f t="shared" si="235"/>
        <v>1.9424999999999999</v>
      </c>
      <c r="AJ186" s="100">
        <f t="shared" si="235"/>
        <v>1.9424999999999999</v>
      </c>
      <c r="AK186" s="100">
        <f t="shared" si="235"/>
        <v>1.9424999999999999</v>
      </c>
      <c r="AL186" s="100">
        <f t="shared" si="235"/>
        <v>1.9424999999999999</v>
      </c>
      <c r="AM186" s="100">
        <f t="shared" si="235"/>
        <v>1.9424999999999999</v>
      </c>
      <c r="AN186" s="100">
        <f t="shared" si="135"/>
        <v>23.309999999999992</v>
      </c>
      <c r="AO186" s="100">
        <f t="shared" ref="AO186:AZ195" si="236">$G186*$BQ186</f>
        <v>1.9424999999999999</v>
      </c>
      <c r="AP186" s="100">
        <f t="shared" si="236"/>
        <v>1.9424999999999999</v>
      </c>
      <c r="AQ186" s="100">
        <f t="shared" si="236"/>
        <v>1.9424999999999999</v>
      </c>
      <c r="AR186" s="100">
        <f t="shared" si="236"/>
        <v>1.9424999999999999</v>
      </c>
      <c r="AS186" s="100">
        <f t="shared" si="236"/>
        <v>1.9424999999999999</v>
      </c>
      <c r="AT186" s="100">
        <f t="shared" si="236"/>
        <v>1.9424999999999999</v>
      </c>
      <c r="AU186" s="100">
        <f t="shared" si="236"/>
        <v>1.9424999999999999</v>
      </c>
      <c r="AV186" s="100">
        <f t="shared" si="236"/>
        <v>1.9424999999999999</v>
      </c>
      <c r="AW186" s="100">
        <f t="shared" si="236"/>
        <v>1.9424999999999999</v>
      </c>
      <c r="AX186" s="100">
        <f t="shared" si="236"/>
        <v>1.9424999999999999</v>
      </c>
      <c r="AY186" s="100">
        <f t="shared" si="236"/>
        <v>1.9424999999999999</v>
      </c>
      <c r="AZ186" s="100">
        <f t="shared" si="236"/>
        <v>1.9424999999999999</v>
      </c>
      <c r="BA186" s="116">
        <f t="shared" si="234"/>
        <v>23.309999999999992</v>
      </c>
      <c r="BB186" s="100" t="s">
        <v>176</v>
      </c>
      <c r="BC186" s="100" t="s">
        <v>176</v>
      </c>
      <c r="BD186" s="100" t="s">
        <v>176</v>
      </c>
      <c r="BE186" s="100" t="s">
        <v>176</v>
      </c>
      <c r="BF186" s="100" t="s">
        <v>176</v>
      </c>
      <c r="BG186" s="100" t="s">
        <v>176</v>
      </c>
      <c r="BH186" s="100" t="s">
        <v>176</v>
      </c>
      <c r="BI186" s="100" t="s">
        <v>176</v>
      </c>
      <c r="BJ186" s="100" t="s">
        <v>176</v>
      </c>
      <c r="BK186" s="100" t="s">
        <v>176</v>
      </c>
      <c r="BL186" s="100" t="s">
        <v>176</v>
      </c>
      <c r="BM186" s="100" t="s">
        <v>176</v>
      </c>
      <c r="BN186" s="116">
        <f t="shared" si="226"/>
        <v>0</v>
      </c>
      <c r="BO186" s="100" t="s">
        <v>176</v>
      </c>
      <c r="BP186" s="100" t="s">
        <v>176</v>
      </c>
      <c r="BQ186" s="83">
        <f t="shared" si="137"/>
        <v>8.3333333333333332E-3</v>
      </c>
      <c r="BR186" s="100">
        <f t="shared" si="227"/>
        <v>233.10000000000002</v>
      </c>
      <c r="BS186" s="212"/>
    </row>
    <row r="187" spans="1:71" ht="12.75" customHeight="1" outlineLevel="1" x14ac:dyDescent="0.2">
      <c r="A187" s="9">
        <v>328</v>
      </c>
      <c r="B187" s="10" t="s">
        <v>120</v>
      </c>
      <c r="C187" s="11">
        <v>193</v>
      </c>
      <c r="D187" s="12">
        <v>41117</v>
      </c>
      <c r="E187" s="129">
        <v>370</v>
      </c>
      <c r="F187" s="102">
        <v>259</v>
      </c>
      <c r="G187" s="208">
        <f t="shared" si="138"/>
        <v>233.1</v>
      </c>
      <c r="H187" s="71">
        <f t="shared" si="231"/>
        <v>23.310000000000002</v>
      </c>
      <c r="I187" s="71">
        <f t="shared" si="140"/>
        <v>23.310000000000002</v>
      </c>
      <c r="J187" s="71">
        <f t="shared" si="141"/>
        <v>23.310000000000002</v>
      </c>
      <c r="K187" s="71">
        <f t="shared" si="142"/>
        <v>23.310000000000002</v>
      </c>
      <c r="L187" s="71">
        <f t="shared" si="143"/>
        <v>23.310000000000002</v>
      </c>
      <c r="M187" s="71">
        <f t="shared" si="144"/>
        <v>23.310000000000002</v>
      </c>
      <c r="N187" s="71">
        <f t="shared" si="145"/>
        <v>23.310000000000002</v>
      </c>
      <c r="O187" s="130">
        <f t="shared" si="214"/>
        <v>1.9424999999999999</v>
      </c>
      <c r="P187" s="130">
        <f t="shared" si="215"/>
        <v>1.9424999999999999</v>
      </c>
      <c r="Q187" s="130">
        <f t="shared" si="216"/>
        <v>1.9424999999999999</v>
      </c>
      <c r="R187" s="130">
        <f t="shared" si="217"/>
        <v>1.9424999999999999</v>
      </c>
      <c r="S187" s="130">
        <f t="shared" si="218"/>
        <v>1.9424999999999999</v>
      </c>
      <c r="T187" s="130">
        <f t="shared" si="219"/>
        <v>1.9424999999999999</v>
      </c>
      <c r="U187" s="130">
        <f t="shared" si="220"/>
        <v>1.9424999999999999</v>
      </c>
      <c r="V187" s="130">
        <f t="shared" si="221"/>
        <v>1.9424999999999999</v>
      </c>
      <c r="W187" s="130">
        <f t="shared" si="222"/>
        <v>1.9424999999999999</v>
      </c>
      <c r="X187" s="130">
        <f t="shared" si="223"/>
        <v>1.9424999999999999</v>
      </c>
      <c r="Y187" s="130">
        <f t="shared" si="224"/>
        <v>1.9424999999999999</v>
      </c>
      <c r="Z187" s="130">
        <f t="shared" si="225"/>
        <v>1.9424999999999999</v>
      </c>
      <c r="AA187" s="100">
        <f t="shared" si="158"/>
        <v>23.309999999999992</v>
      </c>
      <c r="AB187" s="100">
        <f t="shared" si="235"/>
        <v>1.9424999999999999</v>
      </c>
      <c r="AC187" s="100">
        <f t="shared" si="235"/>
        <v>1.9424999999999999</v>
      </c>
      <c r="AD187" s="100">
        <f t="shared" si="235"/>
        <v>1.9424999999999999</v>
      </c>
      <c r="AE187" s="100">
        <f t="shared" si="235"/>
        <v>1.9424999999999999</v>
      </c>
      <c r="AF187" s="100">
        <f t="shared" si="235"/>
        <v>1.9424999999999999</v>
      </c>
      <c r="AG187" s="100">
        <f t="shared" si="235"/>
        <v>1.9424999999999999</v>
      </c>
      <c r="AH187" s="100">
        <f t="shared" si="235"/>
        <v>1.9424999999999999</v>
      </c>
      <c r="AI187" s="100">
        <f t="shared" si="235"/>
        <v>1.9424999999999999</v>
      </c>
      <c r="AJ187" s="100">
        <f t="shared" si="235"/>
        <v>1.9424999999999999</v>
      </c>
      <c r="AK187" s="100">
        <f t="shared" si="235"/>
        <v>1.9424999999999999</v>
      </c>
      <c r="AL187" s="100">
        <f t="shared" si="235"/>
        <v>1.9424999999999999</v>
      </c>
      <c r="AM187" s="100">
        <f t="shared" si="235"/>
        <v>1.9424999999999999</v>
      </c>
      <c r="AN187" s="100">
        <f t="shared" si="135"/>
        <v>23.309999999999992</v>
      </c>
      <c r="AO187" s="100">
        <f t="shared" si="236"/>
        <v>1.9424999999999999</v>
      </c>
      <c r="AP187" s="100">
        <f t="shared" si="236"/>
        <v>1.9424999999999999</v>
      </c>
      <c r="AQ187" s="100">
        <f t="shared" si="236"/>
        <v>1.9424999999999999</v>
      </c>
      <c r="AR187" s="100">
        <f t="shared" si="236"/>
        <v>1.9424999999999999</v>
      </c>
      <c r="AS187" s="100">
        <f t="shared" si="236"/>
        <v>1.9424999999999999</v>
      </c>
      <c r="AT187" s="100">
        <f t="shared" si="236"/>
        <v>1.9424999999999999</v>
      </c>
      <c r="AU187" s="100">
        <f t="shared" si="236"/>
        <v>1.9424999999999999</v>
      </c>
      <c r="AV187" s="100">
        <f t="shared" si="236"/>
        <v>1.9424999999999999</v>
      </c>
      <c r="AW187" s="100">
        <f t="shared" si="236"/>
        <v>1.9424999999999999</v>
      </c>
      <c r="AX187" s="100">
        <f t="shared" si="236"/>
        <v>1.9424999999999999</v>
      </c>
      <c r="AY187" s="100">
        <f t="shared" si="236"/>
        <v>1.9424999999999999</v>
      </c>
      <c r="AZ187" s="100">
        <f t="shared" si="236"/>
        <v>1.9424999999999999</v>
      </c>
      <c r="BA187" s="116">
        <f t="shared" si="234"/>
        <v>23.309999999999992</v>
      </c>
      <c r="BB187" s="100" t="s">
        <v>176</v>
      </c>
      <c r="BC187" s="100" t="s">
        <v>176</v>
      </c>
      <c r="BD187" s="100" t="s">
        <v>176</v>
      </c>
      <c r="BE187" s="100" t="s">
        <v>176</v>
      </c>
      <c r="BF187" s="100" t="s">
        <v>176</v>
      </c>
      <c r="BG187" s="100" t="s">
        <v>176</v>
      </c>
      <c r="BH187" s="100" t="s">
        <v>176</v>
      </c>
      <c r="BI187" s="100" t="s">
        <v>176</v>
      </c>
      <c r="BJ187" s="100" t="s">
        <v>176</v>
      </c>
      <c r="BK187" s="100" t="s">
        <v>176</v>
      </c>
      <c r="BL187" s="100" t="s">
        <v>176</v>
      </c>
      <c r="BM187" s="100" t="s">
        <v>176</v>
      </c>
      <c r="BN187" s="116">
        <f t="shared" si="226"/>
        <v>0</v>
      </c>
      <c r="BO187" s="100" t="s">
        <v>176</v>
      </c>
      <c r="BP187" s="100" t="s">
        <v>176</v>
      </c>
      <c r="BQ187" s="83">
        <f t="shared" si="137"/>
        <v>8.3333333333333332E-3</v>
      </c>
      <c r="BR187" s="100">
        <f t="shared" si="227"/>
        <v>233.10000000000002</v>
      </c>
      <c r="BS187" s="212"/>
    </row>
    <row r="188" spans="1:71" ht="12.75" customHeight="1" outlineLevel="1" x14ac:dyDescent="0.2">
      <c r="A188" s="9">
        <v>329</v>
      </c>
      <c r="B188" s="10" t="s">
        <v>120</v>
      </c>
      <c r="C188" s="11">
        <v>193</v>
      </c>
      <c r="D188" s="12">
        <v>41117</v>
      </c>
      <c r="E188" s="129">
        <v>370</v>
      </c>
      <c r="F188" s="102">
        <v>259</v>
      </c>
      <c r="G188" s="208">
        <f t="shared" si="138"/>
        <v>233.1</v>
      </c>
      <c r="H188" s="71">
        <f t="shared" si="231"/>
        <v>23.310000000000002</v>
      </c>
      <c r="I188" s="71">
        <f t="shared" si="140"/>
        <v>23.310000000000002</v>
      </c>
      <c r="J188" s="71">
        <f t="shared" si="141"/>
        <v>23.310000000000002</v>
      </c>
      <c r="K188" s="71">
        <f t="shared" si="142"/>
        <v>23.310000000000002</v>
      </c>
      <c r="L188" s="71">
        <f t="shared" si="143"/>
        <v>23.310000000000002</v>
      </c>
      <c r="M188" s="71">
        <f t="shared" si="144"/>
        <v>23.310000000000002</v>
      </c>
      <c r="N188" s="71">
        <f t="shared" si="145"/>
        <v>23.310000000000002</v>
      </c>
      <c r="O188" s="130">
        <f t="shared" si="214"/>
        <v>1.9424999999999999</v>
      </c>
      <c r="P188" s="130">
        <f t="shared" si="215"/>
        <v>1.9424999999999999</v>
      </c>
      <c r="Q188" s="130">
        <f t="shared" si="216"/>
        <v>1.9424999999999999</v>
      </c>
      <c r="R188" s="130">
        <f t="shared" si="217"/>
        <v>1.9424999999999999</v>
      </c>
      <c r="S188" s="130">
        <f t="shared" si="218"/>
        <v>1.9424999999999999</v>
      </c>
      <c r="T188" s="130">
        <f t="shared" si="219"/>
        <v>1.9424999999999999</v>
      </c>
      <c r="U188" s="130">
        <f t="shared" si="220"/>
        <v>1.9424999999999999</v>
      </c>
      <c r="V188" s="130">
        <f t="shared" si="221"/>
        <v>1.9424999999999999</v>
      </c>
      <c r="W188" s="130">
        <f t="shared" si="222"/>
        <v>1.9424999999999999</v>
      </c>
      <c r="X188" s="130">
        <f t="shared" si="223"/>
        <v>1.9424999999999999</v>
      </c>
      <c r="Y188" s="130">
        <f t="shared" si="224"/>
        <v>1.9424999999999999</v>
      </c>
      <c r="Z188" s="130">
        <f t="shared" si="225"/>
        <v>1.9424999999999999</v>
      </c>
      <c r="AA188" s="100">
        <f t="shared" si="158"/>
        <v>23.309999999999992</v>
      </c>
      <c r="AB188" s="100">
        <f t="shared" si="235"/>
        <v>1.9424999999999999</v>
      </c>
      <c r="AC188" s="100">
        <f t="shared" si="235"/>
        <v>1.9424999999999999</v>
      </c>
      <c r="AD188" s="100">
        <f t="shared" si="235"/>
        <v>1.9424999999999999</v>
      </c>
      <c r="AE188" s="100">
        <f t="shared" si="235"/>
        <v>1.9424999999999999</v>
      </c>
      <c r="AF188" s="100">
        <f t="shared" si="235"/>
        <v>1.9424999999999999</v>
      </c>
      <c r="AG188" s="100">
        <f t="shared" si="235"/>
        <v>1.9424999999999999</v>
      </c>
      <c r="AH188" s="100">
        <f t="shared" si="235"/>
        <v>1.9424999999999999</v>
      </c>
      <c r="AI188" s="100">
        <f t="shared" si="235"/>
        <v>1.9424999999999999</v>
      </c>
      <c r="AJ188" s="100">
        <f t="shared" si="235"/>
        <v>1.9424999999999999</v>
      </c>
      <c r="AK188" s="100">
        <f t="shared" si="235"/>
        <v>1.9424999999999999</v>
      </c>
      <c r="AL188" s="100">
        <f t="shared" si="235"/>
        <v>1.9424999999999999</v>
      </c>
      <c r="AM188" s="100">
        <f t="shared" si="235"/>
        <v>1.9424999999999999</v>
      </c>
      <c r="AN188" s="100">
        <f t="shared" si="135"/>
        <v>23.309999999999992</v>
      </c>
      <c r="AO188" s="100">
        <f t="shared" si="236"/>
        <v>1.9424999999999999</v>
      </c>
      <c r="AP188" s="100">
        <f t="shared" si="236"/>
        <v>1.9424999999999999</v>
      </c>
      <c r="AQ188" s="100">
        <f t="shared" si="236"/>
        <v>1.9424999999999999</v>
      </c>
      <c r="AR188" s="100">
        <f t="shared" si="236"/>
        <v>1.9424999999999999</v>
      </c>
      <c r="AS188" s="100">
        <f t="shared" si="236"/>
        <v>1.9424999999999999</v>
      </c>
      <c r="AT188" s="100">
        <f t="shared" si="236"/>
        <v>1.9424999999999999</v>
      </c>
      <c r="AU188" s="100">
        <f t="shared" si="236"/>
        <v>1.9424999999999999</v>
      </c>
      <c r="AV188" s="100">
        <f t="shared" si="236"/>
        <v>1.9424999999999999</v>
      </c>
      <c r="AW188" s="100">
        <f t="shared" si="236"/>
        <v>1.9424999999999999</v>
      </c>
      <c r="AX188" s="100">
        <f t="shared" si="236"/>
        <v>1.9424999999999999</v>
      </c>
      <c r="AY188" s="100">
        <f t="shared" si="236"/>
        <v>1.9424999999999999</v>
      </c>
      <c r="AZ188" s="100">
        <f t="shared" si="236"/>
        <v>1.9424999999999999</v>
      </c>
      <c r="BA188" s="116">
        <f t="shared" si="234"/>
        <v>23.309999999999992</v>
      </c>
      <c r="BB188" s="100" t="s">
        <v>176</v>
      </c>
      <c r="BC188" s="100" t="s">
        <v>176</v>
      </c>
      <c r="BD188" s="100" t="s">
        <v>176</v>
      </c>
      <c r="BE188" s="100" t="s">
        <v>176</v>
      </c>
      <c r="BF188" s="100" t="s">
        <v>176</v>
      </c>
      <c r="BG188" s="100" t="s">
        <v>176</v>
      </c>
      <c r="BH188" s="100" t="s">
        <v>176</v>
      </c>
      <c r="BI188" s="100" t="s">
        <v>176</v>
      </c>
      <c r="BJ188" s="100" t="s">
        <v>176</v>
      </c>
      <c r="BK188" s="100" t="s">
        <v>176</v>
      </c>
      <c r="BL188" s="100" t="s">
        <v>176</v>
      </c>
      <c r="BM188" s="100" t="s">
        <v>176</v>
      </c>
      <c r="BN188" s="116">
        <f t="shared" si="226"/>
        <v>0</v>
      </c>
      <c r="BO188" s="100" t="s">
        <v>176</v>
      </c>
      <c r="BP188" s="100" t="s">
        <v>176</v>
      </c>
      <c r="BQ188" s="83">
        <f t="shared" si="137"/>
        <v>8.3333333333333332E-3</v>
      </c>
      <c r="BR188" s="100">
        <f t="shared" si="227"/>
        <v>233.10000000000002</v>
      </c>
      <c r="BS188" s="212"/>
    </row>
    <row r="189" spans="1:71" ht="12.75" customHeight="1" outlineLevel="1" x14ac:dyDescent="0.2">
      <c r="A189" s="9">
        <v>330</v>
      </c>
      <c r="B189" s="10" t="s">
        <v>120</v>
      </c>
      <c r="C189" s="11">
        <v>193</v>
      </c>
      <c r="D189" s="12">
        <v>41117</v>
      </c>
      <c r="E189" s="129">
        <v>370</v>
      </c>
      <c r="F189" s="102">
        <v>259</v>
      </c>
      <c r="G189" s="208">
        <f t="shared" si="138"/>
        <v>233.1</v>
      </c>
      <c r="H189" s="71">
        <f t="shared" si="231"/>
        <v>23.310000000000002</v>
      </c>
      <c r="I189" s="71">
        <f t="shared" si="140"/>
        <v>23.310000000000002</v>
      </c>
      <c r="J189" s="71">
        <f t="shared" si="141"/>
        <v>23.310000000000002</v>
      </c>
      <c r="K189" s="71">
        <f t="shared" si="142"/>
        <v>23.310000000000002</v>
      </c>
      <c r="L189" s="71">
        <f t="shared" si="143"/>
        <v>23.310000000000002</v>
      </c>
      <c r="M189" s="71">
        <f t="shared" si="144"/>
        <v>23.310000000000002</v>
      </c>
      <c r="N189" s="71">
        <f t="shared" si="145"/>
        <v>23.310000000000002</v>
      </c>
      <c r="O189" s="130">
        <f t="shared" si="214"/>
        <v>1.9424999999999999</v>
      </c>
      <c r="P189" s="130">
        <f t="shared" si="215"/>
        <v>1.9424999999999999</v>
      </c>
      <c r="Q189" s="130">
        <f t="shared" si="216"/>
        <v>1.9424999999999999</v>
      </c>
      <c r="R189" s="130">
        <f t="shared" si="217"/>
        <v>1.9424999999999999</v>
      </c>
      <c r="S189" s="130">
        <f t="shared" si="218"/>
        <v>1.9424999999999999</v>
      </c>
      <c r="T189" s="130">
        <f t="shared" si="219"/>
        <v>1.9424999999999999</v>
      </c>
      <c r="U189" s="130">
        <f t="shared" si="220"/>
        <v>1.9424999999999999</v>
      </c>
      <c r="V189" s="130">
        <f t="shared" si="221"/>
        <v>1.9424999999999999</v>
      </c>
      <c r="W189" s="130">
        <f t="shared" si="222"/>
        <v>1.9424999999999999</v>
      </c>
      <c r="X189" s="130">
        <f t="shared" si="223"/>
        <v>1.9424999999999999</v>
      </c>
      <c r="Y189" s="130">
        <f t="shared" si="224"/>
        <v>1.9424999999999999</v>
      </c>
      <c r="Z189" s="130">
        <f t="shared" si="225"/>
        <v>1.9424999999999999</v>
      </c>
      <c r="AA189" s="100">
        <f t="shared" si="158"/>
        <v>23.309999999999992</v>
      </c>
      <c r="AB189" s="100">
        <f t="shared" si="235"/>
        <v>1.9424999999999999</v>
      </c>
      <c r="AC189" s="100">
        <f t="shared" si="235"/>
        <v>1.9424999999999999</v>
      </c>
      <c r="AD189" s="100">
        <f t="shared" si="235"/>
        <v>1.9424999999999999</v>
      </c>
      <c r="AE189" s="100">
        <f t="shared" si="235"/>
        <v>1.9424999999999999</v>
      </c>
      <c r="AF189" s="100">
        <f t="shared" si="235"/>
        <v>1.9424999999999999</v>
      </c>
      <c r="AG189" s="100">
        <f t="shared" si="235"/>
        <v>1.9424999999999999</v>
      </c>
      <c r="AH189" s="100">
        <f t="shared" si="235"/>
        <v>1.9424999999999999</v>
      </c>
      <c r="AI189" s="100">
        <f t="shared" si="235"/>
        <v>1.9424999999999999</v>
      </c>
      <c r="AJ189" s="100">
        <f t="shared" si="235"/>
        <v>1.9424999999999999</v>
      </c>
      <c r="AK189" s="100">
        <f t="shared" si="235"/>
        <v>1.9424999999999999</v>
      </c>
      <c r="AL189" s="100">
        <f t="shared" si="235"/>
        <v>1.9424999999999999</v>
      </c>
      <c r="AM189" s="100">
        <f t="shared" si="235"/>
        <v>1.9424999999999999</v>
      </c>
      <c r="AN189" s="100">
        <f t="shared" si="135"/>
        <v>23.309999999999992</v>
      </c>
      <c r="AO189" s="100">
        <f t="shared" si="236"/>
        <v>1.9424999999999999</v>
      </c>
      <c r="AP189" s="100">
        <f t="shared" si="236"/>
        <v>1.9424999999999999</v>
      </c>
      <c r="AQ189" s="100">
        <f t="shared" si="236"/>
        <v>1.9424999999999999</v>
      </c>
      <c r="AR189" s="100">
        <f t="shared" si="236"/>
        <v>1.9424999999999999</v>
      </c>
      <c r="AS189" s="100">
        <f t="shared" si="236"/>
        <v>1.9424999999999999</v>
      </c>
      <c r="AT189" s="100">
        <f t="shared" si="236"/>
        <v>1.9424999999999999</v>
      </c>
      <c r="AU189" s="100">
        <f t="shared" si="236"/>
        <v>1.9424999999999999</v>
      </c>
      <c r="AV189" s="100">
        <f t="shared" si="236"/>
        <v>1.9424999999999999</v>
      </c>
      <c r="AW189" s="100">
        <f t="shared" si="236"/>
        <v>1.9424999999999999</v>
      </c>
      <c r="AX189" s="100">
        <f t="shared" si="236"/>
        <v>1.9424999999999999</v>
      </c>
      <c r="AY189" s="100">
        <f t="shared" si="236"/>
        <v>1.9424999999999999</v>
      </c>
      <c r="AZ189" s="100">
        <f t="shared" si="236"/>
        <v>1.9424999999999999</v>
      </c>
      <c r="BA189" s="116">
        <f t="shared" si="234"/>
        <v>23.309999999999992</v>
      </c>
      <c r="BB189" s="100" t="s">
        <v>176</v>
      </c>
      <c r="BC189" s="100" t="s">
        <v>176</v>
      </c>
      <c r="BD189" s="100" t="s">
        <v>176</v>
      </c>
      <c r="BE189" s="100" t="s">
        <v>176</v>
      </c>
      <c r="BF189" s="100" t="s">
        <v>176</v>
      </c>
      <c r="BG189" s="100" t="s">
        <v>176</v>
      </c>
      <c r="BH189" s="100" t="s">
        <v>176</v>
      </c>
      <c r="BI189" s="100" t="s">
        <v>176</v>
      </c>
      <c r="BJ189" s="100" t="s">
        <v>176</v>
      </c>
      <c r="BK189" s="100" t="s">
        <v>176</v>
      </c>
      <c r="BL189" s="100" t="s">
        <v>176</v>
      </c>
      <c r="BM189" s="100" t="s">
        <v>176</v>
      </c>
      <c r="BN189" s="116">
        <f t="shared" si="226"/>
        <v>0</v>
      </c>
      <c r="BO189" s="100" t="s">
        <v>176</v>
      </c>
      <c r="BP189" s="100" t="s">
        <v>176</v>
      </c>
      <c r="BQ189" s="83">
        <f t="shared" si="137"/>
        <v>8.3333333333333332E-3</v>
      </c>
      <c r="BR189" s="100">
        <f t="shared" si="227"/>
        <v>233.10000000000002</v>
      </c>
      <c r="BS189" s="212"/>
    </row>
    <row r="190" spans="1:71" ht="12.75" customHeight="1" outlineLevel="1" x14ac:dyDescent="0.2">
      <c r="A190" s="9">
        <v>331</v>
      </c>
      <c r="B190" s="10" t="s">
        <v>120</v>
      </c>
      <c r="C190" s="11">
        <v>193</v>
      </c>
      <c r="D190" s="12">
        <v>41117</v>
      </c>
      <c r="E190" s="129">
        <v>370</v>
      </c>
      <c r="F190" s="102">
        <v>259</v>
      </c>
      <c r="G190" s="208">
        <f t="shared" si="138"/>
        <v>233.1</v>
      </c>
      <c r="H190" s="71">
        <f t="shared" si="231"/>
        <v>23.310000000000002</v>
      </c>
      <c r="I190" s="71">
        <f t="shared" si="140"/>
        <v>23.310000000000002</v>
      </c>
      <c r="J190" s="71">
        <f t="shared" si="141"/>
        <v>23.310000000000002</v>
      </c>
      <c r="K190" s="71">
        <f t="shared" si="142"/>
        <v>23.310000000000002</v>
      </c>
      <c r="L190" s="71">
        <f t="shared" si="143"/>
        <v>23.310000000000002</v>
      </c>
      <c r="M190" s="71">
        <f t="shared" si="144"/>
        <v>23.310000000000002</v>
      </c>
      <c r="N190" s="71">
        <f t="shared" si="145"/>
        <v>23.310000000000002</v>
      </c>
      <c r="O190" s="130">
        <f t="shared" si="214"/>
        <v>1.9424999999999999</v>
      </c>
      <c r="P190" s="130">
        <f t="shared" si="215"/>
        <v>1.9424999999999999</v>
      </c>
      <c r="Q190" s="130">
        <f t="shared" si="216"/>
        <v>1.9424999999999999</v>
      </c>
      <c r="R190" s="130">
        <f t="shared" si="217"/>
        <v>1.9424999999999999</v>
      </c>
      <c r="S190" s="130">
        <f t="shared" si="218"/>
        <v>1.9424999999999999</v>
      </c>
      <c r="T190" s="130">
        <f t="shared" si="219"/>
        <v>1.9424999999999999</v>
      </c>
      <c r="U190" s="130">
        <f t="shared" si="220"/>
        <v>1.9424999999999999</v>
      </c>
      <c r="V190" s="130">
        <f t="shared" si="221"/>
        <v>1.9424999999999999</v>
      </c>
      <c r="W190" s="130">
        <f t="shared" si="222"/>
        <v>1.9424999999999999</v>
      </c>
      <c r="X190" s="130">
        <f t="shared" si="223"/>
        <v>1.9424999999999999</v>
      </c>
      <c r="Y190" s="130">
        <f t="shared" si="224"/>
        <v>1.9424999999999999</v>
      </c>
      <c r="Z190" s="130">
        <f t="shared" si="225"/>
        <v>1.9424999999999999</v>
      </c>
      <c r="AA190" s="100">
        <f t="shared" si="158"/>
        <v>23.309999999999992</v>
      </c>
      <c r="AB190" s="100">
        <f t="shared" si="235"/>
        <v>1.9424999999999999</v>
      </c>
      <c r="AC190" s="100">
        <f t="shared" si="235"/>
        <v>1.9424999999999999</v>
      </c>
      <c r="AD190" s="100">
        <f t="shared" si="235"/>
        <v>1.9424999999999999</v>
      </c>
      <c r="AE190" s="100">
        <f t="shared" si="235"/>
        <v>1.9424999999999999</v>
      </c>
      <c r="AF190" s="100">
        <f t="shared" si="235"/>
        <v>1.9424999999999999</v>
      </c>
      <c r="AG190" s="100">
        <f t="shared" si="235"/>
        <v>1.9424999999999999</v>
      </c>
      <c r="AH190" s="100">
        <f t="shared" si="235"/>
        <v>1.9424999999999999</v>
      </c>
      <c r="AI190" s="100">
        <f t="shared" si="235"/>
        <v>1.9424999999999999</v>
      </c>
      <c r="AJ190" s="100">
        <f t="shared" si="235"/>
        <v>1.9424999999999999</v>
      </c>
      <c r="AK190" s="100">
        <f t="shared" si="235"/>
        <v>1.9424999999999999</v>
      </c>
      <c r="AL190" s="100">
        <f t="shared" si="235"/>
        <v>1.9424999999999999</v>
      </c>
      <c r="AM190" s="100">
        <f t="shared" si="235"/>
        <v>1.9424999999999999</v>
      </c>
      <c r="AN190" s="100">
        <f t="shared" si="135"/>
        <v>23.309999999999992</v>
      </c>
      <c r="AO190" s="100">
        <f t="shared" si="236"/>
        <v>1.9424999999999999</v>
      </c>
      <c r="AP190" s="100">
        <f t="shared" si="236"/>
        <v>1.9424999999999999</v>
      </c>
      <c r="AQ190" s="100">
        <f t="shared" si="236"/>
        <v>1.9424999999999999</v>
      </c>
      <c r="AR190" s="100">
        <f t="shared" si="236"/>
        <v>1.9424999999999999</v>
      </c>
      <c r="AS190" s="100">
        <f t="shared" si="236"/>
        <v>1.9424999999999999</v>
      </c>
      <c r="AT190" s="100">
        <f t="shared" si="236"/>
        <v>1.9424999999999999</v>
      </c>
      <c r="AU190" s="100">
        <f t="shared" si="236"/>
        <v>1.9424999999999999</v>
      </c>
      <c r="AV190" s="100">
        <f t="shared" si="236"/>
        <v>1.9424999999999999</v>
      </c>
      <c r="AW190" s="100">
        <f t="shared" si="236"/>
        <v>1.9424999999999999</v>
      </c>
      <c r="AX190" s="100">
        <f t="shared" si="236"/>
        <v>1.9424999999999999</v>
      </c>
      <c r="AY190" s="100">
        <f t="shared" si="236"/>
        <v>1.9424999999999999</v>
      </c>
      <c r="AZ190" s="100">
        <f t="shared" si="236"/>
        <v>1.9424999999999999</v>
      </c>
      <c r="BA190" s="116">
        <f t="shared" si="234"/>
        <v>23.309999999999992</v>
      </c>
      <c r="BB190" s="100" t="s">
        <v>176</v>
      </c>
      <c r="BC190" s="100" t="s">
        <v>176</v>
      </c>
      <c r="BD190" s="100" t="s">
        <v>176</v>
      </c>
      <c r="BE190" s="100" t="s">
        <v>176</v>
      </c>
      <c r="BF190" s="100" t="s">
        <v>176</v>
      </c>
      <c r="BG190" s="100" t="s">
        <v>176</v>
      </c>
      <c r="BH190" s="100" t="s">
        <v>176</v>
      </c>
      <c r="BI190" s="100" t="s">
        <v>176</v>
      </c>
      <c r="BJ190" s="100" t="s">
        <v>176</v>
      </c>
      <c r="BK190" s="100" t="s">
        <v>176</v>
      </c>
      <c r="BL190" s="100" t="s">
        <v>176</v>
      </c>
      <c r="BM190" s="100" t="s">
        <v>176</v>
      </c>
      <c r="BN190" s="116">
        <f t="shared" si="226"/>
        <v>0</v>
      </c>
      <c r="BO190" s="100" t="s">
        <v>176</v>
      </c>
      <c r="BP190" s="100" t="s">
        <v>176</v>
      </c>
      <c r="BQ190" s="83">
        <f t="shared" si="137"/>
        <v>8.3333333333333332E-3</v>
      </c>
      <c r="BR190" s="100">
        <f t="shared" si="227"/>
        <v>233.10000000000002</v>
      </c>
      <c r="BS190" s="212"/>
    </row>
    <row r="191" spans="1:71" ht="12.75" customHeight="1" outlineLevel="1" x14ac:dyDescent="0.2">
      <c r="A191" s="9">
        <v>332</v>
      </c>
      <c r="B191" s="10" t="s">
        <v>120</v>
      </c>
      <c r="C191" s="11">
        <v>193</v>
      </c>
      <c r="D191" s="12">
        <v>41117</v>
      </c>
      <c r="E191" s="129">
        <v>370</v>
      </c>
      <c r="F191" s="102">
        <v>259</v>
      </c>
      <c r="G191" s="208">
        <f t="shared" si="138"/>
        <v>233.1</v>
      </c>
      <c r="H191" s="71">
        <f t="shared" si="231"/>
        <v>23.310000000000002</v>
      </c>
      <c r="I191" s="71">
        <f t="shared" si="140"/>
        <v>23.310000000000002</v>
      </c>
      <c r="J191" s="71">
        <f t="shared" si="141"/>
        <v>23.310000000000002</v>
      </c>
      <c r="K191" s="71">
        <f t="shared" si="142"/>
        <v>23.310000000000002</v>
      </c>
      <c r="L191" s="71">
        <f t="shared" si="143"/>
        <v>23.310000000000002</v>
      </c>
      <c r="M191" s="71">
        <f t="shared" si="144"/>
        <v>23.310000000000002</v>
      </c>
      <c r="N191" s="71">
        <f t="shared" si="145"/>
        <v>23.310000000000002</v>
      </c>
      <c r="O191" s="130">
        <f t="shared" si="214"/>
        <v>1.9424999999999999</v>
      </c>
      <c r="P191" s="130">
        <f t="shared" si="215"/>
        <v>1.9424999999999999</v>
      </c>
      <c r="Q191" s="130">
        <f t="shared" si="216"/>
        <v>1.9424999999999999</v>
      </c>
      <c r="R191" s="130">
        <f t="shared" si="217"/>
        <v>1.9424999999999999</v>
      </c>
      <c r="S191" s="130">
        <f t="shared" si="218"/>
        <v>1.9424999999999999</v>
      </c>
      <c r="T191" s="130">
        <f t="shared" si="219"/>
        <v>1.9424999999999999</v>
      </c>
      <c r="U191" s="130">
        <f t="shared" si="220"/>
        <v>1.9424999999999999</v>
      </c>
      <c r="V191" s="130">
        <f t="shared" si="221"/>
        <v>1.9424999999999999</v>
      </c>
      <c r="W191" s="130">
        <f t="shared" si="222"/>
        <v>1.9424999999999999</v>
      </c>
      <c r="X191" s="130">
        <f t="shared" si="223"/>
        <v>1.9424999999999999</v>
      </c>
      <c r="Y191" s="130">
        <f t="shared" si="224"/>
        <v>1.9424999999999999</v>
      </c>
      <c r="Z191" s="130">
        <f t="shared" si="225"/>
        <v>1.9424999999999999</v>
      </c>
      <c r="AA191" s="100">
        <f t="shared" si="158"/>
        <v>23.309999999999992</v>
      </c>
      <c r="AB191" s="100">
        <f t="shared" si="235"/>
        <v>1.9424999999999999</v>
      </c>
      <c r="AC191" s="100">
        <f t="shared" si="235"/>
        <v>1.9424999999999999</v>
      </c>
      <c r="AD191" s="100">
        <f t="shared" si="235"/>
        <v>1.9424999999999999</v>
      </c>
      <c r="AE191" s="100">
        <f t="shared" si="235"/>
        <v>1.9424999999999999</v>
      </c>
      <c r="AF191" s="100">
        <f t="shared" si="235"/>
        <v>1.9424999999999999</v>
      </c>
      <c r="AG191" s="100">
        <f t="shared" si="235"/>
        <v>1.9424999999999999</v>
      </c>
      <c r="AH191" s="100">
        <f t="shared" si="235"/>
        <v>1.9424999999999999</v>
      </c>
      <c r="AI191" s="100">
        <f t="shared" si="235"/>
        <v>1.9424999999999999</v>
      </c>
      <c r="AJ191" s="100">
        <f t="shared" si="235"/>
        <v>1.9424999999999999</v>
      </c>
      <c r="AK191" s="100">
        <f t="shared" si="235"/>
        <v>1.9424999999999999</v>
      </c>
      <c r="AL191" s="100">
        <f t="shared" si="235"/>
        <v>1.9424999999999999</v>
      </c>
      <c r="AM191" s="100">
        <f t="shared" si="235"/>
        <v>1.9424999999999999</v>
      </c>
      <c r="AN191" s="100">
        <f t="shared" si="135"/>
        <v>23.309999999999992</v>
      </c>
      <c r="AO191" s="100">
        <f t="shared" si="236"/>
        <v>1.9424999999999999</v>
      </c>
      <c r="AP191" s="100">
        <f t="shared" si="236"/>
        <v>1.9424999999999999</v>
      </c>
      <c r="AQ191" s="100">
        <f t="shared" si="236"/>
        <v>1.9424999999999999</v>
      </c>
      <c r="AR191" s="100">
        <f t="shared" si="236"/>
        <v>1.9424999999999999</v>
      </c>
      <c r="AS191" s="100">
        <f t="shared" si="236"/>
        <v>1.9424999999999999</v>
      </c>
      <c r="AT191" s="100">
        <f t="shared" si="236"/>
        <v>1.9424999999999999</v>
      </c>
      <c r="AU191" s="100">
        <f t="shared" si="236"/>
        <v>1.9424999999999999</v>
      </c>
      <c r="AV191" s="100">
        <f t="shared" si="236"/>
        <v>1.9424999999999999</v>
      </c>
      <c r="AW191" s="100">
        <f t="shared" si="236"/>
        <v>1.9424999999999999</v>
      </c>
      <c r="AX191" s="100">
        <f t="shared" si="236"/>
        <v>1.9424999999999999</v>
      </c>
      <c r="AY191" s="100">
        <f t="shared" si="236"/>
        <v>1.9424999999999999</v>
      </c>
      <c r="AZ191" s="100">
        <f t="shared" si="236"/>
        <v>1.9424999999999999</v>
      </c>
      <c r="BA191" s="116">
        <f t="shared" si="234"/>
        <v>23.309999999999992</v>
      </c>
      <c r="BB191" s="100" t="s">
        <v>176</v>
      </c>
      <c r="BC191" s="100" t="s">
        <v>176</v>
      </c>
      <c r="BD191" s="100" t="s">
        <v>176</v>
      </c>
      <c r="BE191" s="100" t="s">
        <v>176</v>
      </c>
      <c r="BF191" s="100" t="s">
        <v>176</v>
      </c>
      <c r="BG191" s="100" t="s">
        <v>176</v>
      </c>
      <c r="BH191" s="100" t="s">
        <v>176</v>
      </c>
      <c r="BI191" s="100" t="s">
        <v>176</v>
      </c>
      <c r="BJ191" s="100" t="s">
        <v>176</v>
      </c>
      <c r="BK191" s="100" t="s">
        <v>176</v>
      </c>
      <c r="BL191" s="100" t="s">
        <v>176</v>
      </c>
      <c r="BM191" s="100" t="s">
        <v>176</v>
      </c>
      <c r="BN191" s="116">
        <f t="shared" si="226"/>
        <v>0</v>
      </c>
      <c r="BO191" s="100" t="s">
        <v>176</v>
      </c>
      <c r="BP191" s="100" t="s">
        <v>176</v>
      </c>
      <c r="BQ191" s="83">
        <f t="shared" si="137"/>
        <v>8.3333333333333332E-3</v>
      </c>
      <c r="BR191" s="100">
        <f t="shared" si="227"/>
        <v>233.10000000000002</v>
      </c>
      <c r="BS191" s="212"/>
    </row>
    <row r="192" spans="1:71" ht="12.75" customHeight="1" outlineLevel="1" x14ac:dyDescent="0.2">
      <c r="A192" s="9">
        <v>333</v>
      </c>
      <c r="B192" s="10" t="s">
        <v>120</v>
      </c>
      <c r="C192" s="11">
        <v>193</v>
      </c>
      <c r="D192" s="12">
        <v>41117</v>
      </c>
      <c r="E192" s="129">
        <v>370</v>
      </c>
      <c r="F192" s="102">
        <v>259</v>
      </c>
      <c r="G192" s="208">
        <f t="shared" si="138"/>
        <v>233.1</v>
      </c>
      <c r="H192" s="71">
        <f t="shared" si="231"/>
        <v>23.310000000000002</v>
      </c>
      <c r="I192" s="71">
        <f t="shared" si="140"/>
        <v>23.310000000000002</v>
      </c>
      <c r="J192" s="71">
        <f t="shared" si="141"/>
        <v>23.310000000000002</v>
      </c>
      <c r="K192" s="71">
        <f t="shared" si="142"/>
        <v>23.310000000000002</v>
      </c>
      <c r="L192" s="71">
        <f t="shared" si="143"/>
        <v>23.310000000000002</v>
      </c>
      <c r="M192" s="71">
        <f t="shared" si="144"/>
        <v>23.310000000000002</v>
      </c>
      <c r="N192" s="71">
        <f t="shared" si="145"/>
        <v>23.310000000000002</v>
      </c>
      <c r="O192" s="130">
        <f t="shared" si="214"/>
        <v>1.9424999999999999</v>
      </c>
      <c r="P192" s="130">
        <f t="shared" si="215"/>
        <v>1.9424999999999999</v>
      </c>
      <c r="Q192" s="130">
        <f t="shared" si="216"/>
        <v>1.9424999999999999</v>
      </c>
      <c r="R192" s="130">
        <f t="shared" si="217"/>
        <v>1.9424999999999999</v>
      </c>
      <c r="S192" s="130">
        <f t="shared" si="218"/>
        <v>1.9424999999999999</v>
      </c>
      <c r="T192" s="130">
        <f t="shared" si="219"/>
        <v>1.9424999999999999</v>
      </c>
      <c r="U192" s="130">
        <f t="shared" si="220"/>
        <v>1.9424999999999999</v>
      </c>
      <c r="V192" s="130">
        <f t="shared" si="221"/>
        <v>1.9424999999999999</v>
      </c>
      <c r="W192" s="130">
        <f t="shared" si="222"/>
        <v>1.9424999999999999</v>
      </c>
      <c r="X192" s="130">
        <f t="shared" si="223"/>
        <v>1.9424999999999999</v>
      </c>
      <c r="Y192" s="130">
        <f t="shared" si="224"/>
        <v>1.9424999999999999</v>
      </c>
      <c r="Z192" s="130">
        <f t="shared" si="225"/>
        <v>1.9424999999999999</v>
      </c>
      <c r="AA192" s="100">
        <f t="shared" si="158"/>
        <v>23.309999999999992</v>
      </c>
      <c r="AB192" s="100">
        <f t="shared" si="235"/>
        <v>1.9424999999999999</v>
      </c>
      <c r="AC192" s="100">
        <f t="shared" si="235"/>
        <v>1.9424999999999999</v>
      </c>
      <c r="AD192" s="100">
        <f t="shared" si="235"/>
        <v>1.9424999999999999</v>
      </c>
      <c r="AE192" s="100">
        <f t="shared" si="235"/>
        <v>1.9424999999999999</v>
      </c>
      <c r="AF192" s="100">
        <f t="shared" si="235"/>
        <v>1.9424999999999999</v>
      </c>
      <c r="AG192" s="100">
        <f t="shared" si="235"/>
        <v>1.9424999999999999</v>
      </c>
      <c r="AH192" s="100">
        <f t="shared" si="235"/>
        <v>1.9424999999999999</v>
      </c>
      <c r="AI192" s="100">
        <f t="shared" si="235"/>
        <v>1.9424999999999999</v>
      </c>
      <c r="AJ192" s="100">
        <f t="shared" si="235"/>
        <v>1.9424999999999999</v>
      </c>
      <c r="AK192" s="100">
        <f t="shared" si="235"/>
        <v>1.9424999999999999</v>
      </c>
      <c r="AL192" s="100">
        <f t="shared" si="235"/>
        <v>1.9424999999999999</v>
      </c>
      <c r="AM192" s="100">
        <f t="shared" si="235"/>
        <v>1.9424999999999999</v>
      </c>
      <c r="AN192" s="100">
        <f t="shared" si="135"/>
        <v>23.309999999999992</v>
      </c>
      <c r="AO192" s="100">
        <f t="shared" si="236"/>
        <v>1.9424999999999999</v>
      </c>
      <c r="AP192" s="100">
        <f t="shared" si="236"/>
        <v>1.9424999999999999</v>
      </c>
      <c r="AQ192" s="100">
        <f t="shared" si="236"/>
        <v>1.9424999999999999</v>
      </c>
      <c r="AR192" s="100">
        <f t="shared" si="236"/>
        <v>1.9424999999999999</v>
      </c>
      <c r="AS192" s="100">
        <f t="shared" si="236"/>
        <v>1.9424999999999999</v>
      </c>
      <c r="AT192" s="100">
        <f t="shared" si="236"/>
        <v>1.9424999999999999</v>
      </c>
      <c r="AU192" s="100">
        <f t="shared" si="236"/>
        <v>1.9424999999999999</v>
      </c>
      <c r="AV192" s="100">
        <f t="shared" si="236"/>
        <v>1.9424999999999999</v>
      </c>
      <c r="AW192" s="100">
        <f t="shared" si="236"/>
        <v>1.9424999999999999</v>
      </c>
      <c r="AX192" s="100">
        <f t="shared" si="236"/>
        <v>1.9424999999999999</v>
      </c>
      <c r="AY192" s="100">
        <f t="shared" si="236"/>
        <v>1.9424999999999999</v>
      </c>
      <c r="AZ192" s="100">
        <f t="shared" si="236"/>
        <v>1.9424999999999999</v>
      </c>
      <c r="BA192" s="116">
        <f>SUM(AO192:AZ192)</f>
        <v>23.309999999999992</v>
      </c>
      <c r="BB192" s="100" t="s">
        <v>176</v>
      </c>
      <c r="BC192" s="100" t="s">
        <v>176</v>
      </c>
      <c r="BD192" s="100" t="s">
        <v>176</v>
      </c>
      <c r="BE192" s="100" t="s">
        <v>176</v>
      </c>
      <c r="BF192" s="100" t="s">
        <v>176</v>
      </c>
      <c r="BG192" s="100" t="s">
        <v>176</v>
      </c>
      <c r="BH192" s="100" t="s">
        <v>176</v>
      </c>
      <c r="BI192" s="100" t="s">
        <v>176</v>
      </c>
      <c r="BJ192" s="100" t="s">
        <v>176</v>
      </c>
      <c r="BK192" s="100" t="s">
        <v>176</v>
      </c>
      <c r="BL192" s="100" t="s">
        <v>176</v>
      </c>
      <c r="BM192" s="100" t="s">
        <v>176</v>
      </c>
      <c r="BN192" s="116">
        <f t="shared" si="226"/>
        <v>0</v>
      </c>
      <c r="BO192" s="100" t="s">
        <v>176</v>
      </c>
      <c r="BP192" s="100" t="s">
        <v>176</v>
      </c>
      <c r="BQ192" s="83">
        <f t="shared" si="137"/>
        <v>8.3333333333333332E-3</v>
      </c>
      <c r="BR192" s="100">
        <f t="shared" si="227"/>
        <v>233.10000000000002</v>
      </c>
      <c r="BS192" s="212"/>
    </row>
    <row r="193" spans="1:71" ht="12.75" customHeight="1" outlineLevel="1" x14ac:dyDescent="0.2">
      <c r="A193" s="9">
        <v>335</v>
      </c>
      <c r="B193" s="10" t="s">
        <v>121</v>
      </c>
      <c r="C193" s="11">
        <v>193</v>
      </c>
      <c r="D193" s="12">
        <v>41117</v>
      </c>
      <c r="E193" s="129">
        <v>425</v>
      </c>
      <c r="F193" s="102">
        <v>297.5</v>
      </c>
      <c r="G193" s="208">
        <f t="shared" si="138"/>
        <v>267.75</v>
      </c>
      <c r="H193" s="71">
        <f t="shared" si="231"/>
        <v>26.775000000000002</v>
      </c>
      <c r="I193" s="71">
        <f t="shared" si="140"/>
        <v>26.775000000000002</v>
      </c>
      <c r="J193" s="71">
        <f t="shared" si="141"/>
        <v>26.775000000000002</v>
      </c>
      <c r="K193" s="71">
        <f t="shared" si="142"/>
        <v>26.775000000000002</v>
      </c>
      <c r="L193" s="71">
        <f t="shared" si="143"/>
        <v>26.775000000000002</v>
      </c>
      <c r="M193" s="71">
        <f t="shared" si="144"/>
        <v>26.775000000000002</v>
      </c>
      <c r="N193" s="71">
        <f t="shared" si="145"/>
        <v>26.775000000000002</v>
      </c>
      <c r="O193" s="130">
        <f t="shared" si="214"/>
        <v>2.2312500000000002</v>
      </c>
      <c r="P193" s="130">
        <f t="shared" si="215"/>
        <v>2.2312500000000002</v>
      </c>
      <c r="Q193" s="130">
        <f t="shared" si="216"/>
        <v>2.2312500000000002</v>
      </c>
      <c r="R193" s="130">
        <f t="shared" si="217"/>
        <v>2.2312500000000002</v>
      </c>
      <c r="S193" s="130">
        <f t="shared" si="218"/>
        <v>2.2312500000000002</v>
      </c>
      <c r="T193" s="130">
        <f t="shared" si="219"/>
        <v>2.2312500000000002</v>
      </c>
      <c r="U193" s="130">
        <f t="shared" si="220"/>
        <v>2.2312500000000002</v>
      </c>
      <c r="V193" s="130">
        <f t="shared" si="221"/>
        <v>2.2312500000000002</v>
      </c>
      <c r="W193" s="130">
        <f t="shared" si="222"/>
        <v>2.2312500000000002</v>
      </c>
      <c r="X193" s="130">
        <f t="shared" si="223"/>
        <v>2.2312500000000002</v>
      </c>
      <c r="Y193" s="130">
        <f t="shared" si="224"/>
        <v>2.2312500000000002</v>
      </c>
      <c r="Z193" s="130">
        <f t="shared" si="225"/>
        <v>2.2312500000000002</v>
      </c>
      <c r="AA193" s="100">
        <f t="shared" si="158"/>
        <v>26.774999999999995</v>
      </c>
      <c r="AB193" s="100">
        <f t="shared" si="235"/>
        <v>2.2312500000000002</v>
      </c>
      <c r="AC193" s="100">
        <f t="shared" si="235"/>
        <v>2.2312500000000002</v>
      </c>
      <c r="AD193" s="100">
        <f t="shared" si="235"/>
        <v>2.2312500000000002</v>
      </c>
      <c r="AE193" s="100">
        <f t="shared" si="235"/>
        <v>2.2312500000000002</v>
      </c>
      <c r="AF193" s="100">
        <f t="shared" si="235"/>
        <v>2.2312500000000002</v>
      </c>
      <c r="AG193" s="100">
        <f t="shared" si="235"/>
        <v>2.2312500000000002</v>
      </c>
      <c r="AH193" s="100">
        <f t="shared" si="235"/>
        <v>2.2312500000000002</v>
      </c>
      <c r="AI193" s="100">
        <f t="shared" si="235"/>
        <v>2.2312500000000002</v>
      </c>
      <c r="AJ193" s="100">
        <f t="shared" si="235"/>
        <v>2.2312500000000002</v>
      </c>
      <c r="AK193" s="100">
        <f t="shared" si="235"/>
        <v>2.2312500000000002</v>
      </c>
      <c r="AL193" s="100">
        <f t="shared" si="235"/>
        <v>2.2312500000000002</v>
      </c>
      <c r="AM193" s="100">
        <f t="shared" si="235"/>
        <v>2.2312500000000002</v>
      </c>
      <c r="AN193" s="100">
        <f t="shared" si="135"/>
        <v>26.774999999999995</v>
      </c>
      <c r="AO193" s="100">
        <f t="shared" si="236"/>
        <v>2.2312500000000002</v>
      </c>
      <c r="AP193" s="100">
        <f t="shared" si="236"/>
        <v>2.2312500000000002</v>
      </c>
      <c r="AQ193" s="100">
        <f t="shared" si="236"/>
        <v>2.2312500000000002</v>
      </c>
      <c r="AR193" s="100">
        <f t="shared" si="236"/>
        <v>2.2312500000000002</v>
      </c>
      <c r="AS193" s="100">
        <f t="shared" si="236"/>
        <v>2.2312500000000002</v>
      </c>
      <c r="AT193" s="100">
        <f t="shared" si="236"/>
        <v>2.2312500000000002</v>
      </c>
      <c r="AU193" s="100">
        <f t="shared" si="236"/>
        <v>2.2312500000000002</v>
      </c>
      <c r="AV193" s="100">
        <f t="shared" si="236"/>
        <v>2.2312500000000002</v>
      </c>
      <c r="AW193" s="100">
        <f t="shared" si="236"/>
        <v>2.2312500000000002</v>
      </c>
      <c r="AX193" s="100">
        <f t="shared" si="236"/>
        <v>2.2312500000000002</v>
      </c>
      <c r="AY193" s="100">
        <f t="shared" si="236"/>
        <v>2.2312500000000002</v>
      </c>
      <c r="AZ193" s="100">
        <f t="shared" si="236"/>
        <v>2.2312500000000002</v>
      </c>
      <c r="BA193" s="116">
        <f t="shared" ref="BA193:BA208" si="237">SUM(AO193:AZ193)</f>
        <v>26.774999999999995</v>
      </c>
      <c r="BB193" s="100" t="s">
        <v>176</v>
      </c>
      <c r="BC193" s="100" t="s">
        <v>176</v>
      </c>
      <c r="BD193" s="100" t="s">
        <v>176</v>
      </c>
      <c r="BE193" s="100" t="s">
        <v>176</v>
      </c>
      <c r="BF193" s="100" t="s">
        <v>176</v>
      </c>
      <c r="BG193" s="100" t="s">
        <v>176</v>
      </c>
      <c r="BH193" s="100" t="s">
        <v>176</v>
      </c>
      <c r="BI193" s="100" t="s">
        <v>176</v>
      </c>
      <c r="BJ193" s="100" t="s">
        <v>176</v>
      </c>
      <c r="BK193" s="100" t="s">
        <v>176</v>
      </c>
      <c r="BL193" s="100" t="s">
        <v>176</v>
      </c>
      <c r="BM193" s="100" t="s">
        <v>176</v>
      </c>
      <c r="BN193" s="116">
        <f t="shared" si="226"/>
        <v>0</v>
      </c>
      <c r="BO193" s="100" t="s">
        <v>176</v>
      </c>
      <c r="BP193" s="100" t="s">
        <v>176</v>
      </c>
      <c r="BQ193" s="83">
        <f t="shared" si="137"/>
        <v>8.3333333333333332E-3</v>
      </c>
      <c r="BR193" s="100">
        <f t="shared" si="227"/>
        <v>267.75</v>
      </c>
      <c r="BS193" s="212"/>
    </row>
    <row r="194" spans="1:71" ht="12.75" customHeight="1" outlineLevel="1" x14ac:dyDescent="0.2">
      <c r="A194" s="9">
        <v>336</v>
      </c>
      <c r="B194" s="10" t="s">
        <v>122</v>
      </c>
      <c r="C194" s="11">
        <v>4271</v>
      </c>
      <c r="D194" s="12">
        <v>41247</v>
      </c>
      <c r="E194" s="136">
        <v>39000</v>
      </c>
      <c r="F194" s="132">
        <v>35100</v>
      </c>
      <c r="G194" s="208">
        <f t="shared" si="138"/>
        <v>31590</v>
      </c>
      <c r="H194" s="71">
        <f t="shared" si="231"/>
        <v>3159</v>
      </c>
      <c r="I194" s="71">
        <f t="shared" si="140"/>
        <v>3159</v>
      </c>
      <c r="J194" s="71">
        <f t="shared" si="141"/>
        <v>3159</v>
      </c>
      <c r="K194" s="71">
        <f t="shared" si="142"/>
        <v>3159</v>
      </c>
      <c r="L194" s="71">
        <f t="shared" si="143"/>
        <v>3159</v>
      </c>
      <c r="M194" s="71">
        <f t="shared" si="144"/>
        <v>3159</v>
      </c>
      <c r="N194" s="71">
        <f t="shared" si="145"/>
        <v>3159</v>
      </c>
      <c r="O194" s="130">
        <f t="shared" ref="O194:O212" si="238">G194*BQ194</f>
        <v>263.25</v>
      </c>
      <c r="P194" s="130">
        <f t="shared" ref="P194:P212" si="239">G194*BQ194</f>
        <v>263.25</v>
      </c>
      <c r="Q194" s="130">
        <f t="shared" ref="Q194:Q212" si="240">G194*BQ194</f>
        <v>263.25</v>
      </c>
      <c r="R194" s="130">
        <f t="shared" ref="R194:R212" si="241">G194*BQ194</f>
        <v>263.25</v>
      </c>
      <c r="S194" s="130">
        <f t="shared" ref="S194:S212" si="242">G194*BQ194</f>
        <v>263.25</v>
      </c>
      <c r="T194" s="130">
        <f t="shared" ref="T194:T212" si="243">G194*BQ194</f>
        <v>263.25</v>
      </c>
      <c r="U194" s="130">
        <f t="shared" ref="U194:U212" si="244">G194*BQ194</f>
        <v>263.25</v>
      </c>
      <c r="V194" s="130">
        <f t="shared" ref="V194:V212" si="245">G194*BQ194</f>
        <v>263.25</v>
      </c>
      <c r="W194" s="130">
        <f t="shared" ref="W194:W212" si="246">G194*BQ194</f>
        <v>263.25</v>
      </c>
      <c r="X194" s="130">
        <f t="shared" ref="X194:X212" si="247">G194*BQ194</f>
        <v>263.25</v>
      </c>
      <c r="Y194" s="130">
        <f t="shared" ref="Y194:Y212" si="248">G194*BQ194</f>
        <v>263.25</v>
      </c>
      <c r="Z194" s="130">
        <f t="shared" ref="Z194:Z212" si="249">G194*BQ194</f>
        <v>263.25</v>
      </c>
      <c r="AA194" s="100">
        <f t="shared" si="158"/>
        <v>3159</v>
      </c>
      <c r="AB194" s="100">
        <f t="shared" si="235"/>
        <v>263.25</v>
      </c>
      <c r="AC194" s="100">
        <f t="shared" si="235"/>
        <v>263.25</v>
      </c>
      <c r="AD194" s="100">
        <f t="shared" si="235"/>
        <v>263.25</v>
      </c>
      <c r="AE194" s="100">
        <f t="shared" si="235"/>
        <v>263.25</v>
      </c>
      <c r="AF194" s="100">
        <f t="shared" si="235"/>
        <v>263.25</v>
      </c>
      <c r="AG194" s="100">
        <f t="shared" si="235"/>
        <v>263.25</v>
      </c>
      <c r="AH194" s="100">
        <f t="shared" si="235"/>
        <v>263.25</v>
      </c>
      <c r="AI194" s="100">
        <f t="shared" si="235"/>
        <v>263.25</v>
      </c>
      <c r="AJ194" s="100">
        <f t="shared" si="235"/>
        <v>263.25</v>
      </c>
      <c r="AK194" s="100">
        <f t="shared" si="235"/>
        <v>263.25</v>
      </c>
      <c r="AL194" s="100">
        <f t="shared" si="235"/>
        <v>263.25</v>
      </c>
      <c r="AM194" s="100">
        <f t="shared" si="235"/>
        <v>263.25</v>
      </c>
      <c r="AN194" s="100">
        <f t="shared" si="135"/>
        <v>3159</v>
      </c>
      <c r="AO194" s="100">
        <f t="shared" si="236"/>
        <v>263.25</v>
      </c>
      <c r="AP194" s="100">
        <f t="shared" si="236"/>
        <v>263.25</v>
      </c>
      <c r="AQ194" s="100">
        <f t="shared" si="236"/>
        <v>263.25</v>
      </c>
      <c r="AR194" s="100">
        <f t="shared" si="236"/>
        <v>263.25</v>
      </c>
      <c r="AS194" s="100">
        <f t="shared" si="236"/>
        <v>263.25</v>
      </c>
      <c r="AT194" s="100">
        <f t="shared" si="236"/>
        <v>263.25</v>
      </c>
      <c r="AU194" s="100">
        <f t="shared" si="236"/>
        <v>263.25</v>
      </c>
      <c r="AV194" s="100">
        <f t="shared" si="236"/>
        <v>263.25</v>
      </c>
      <c r="AW194" s="100">
        <f t="shared" si="236"/>
        <v>263.25</v>
      </c>
      <c r="AX194" s="100">
        <f t="shared" si="236"/>
        <v>263.25</v>
      </c>
      <c r="AY194" s="100">
        <f t="shared" si="236"/>
        <v>263.25</v>
      </c>
      <c r="AZ194" s="100">
        <f t="shared" si="236"/>
        <v>263.25</v>
      </c>
      <c r="BA194" s="116">
        <f t="shared" si="237"/>
        <v>3159</v>
      </c>
      <c r="BB194" s="100" t="s">
        <v>176</v>
      </c>
      <c r="BC194" s="100" t="s">
        <v>176</v>
      </c>
      <c r="BD194" s="100" t="s">
        <v>176</v>
      </c>
      <c r="BE194" s="100" t="s">
        <v>176</v>
      </c>
      <c r="BF194" s="100" t="s">
        <v>176</v>
      </c>
      <c r="BG194" s="100" t="s">
        <v>176</v>
      </c>
      <c r="BH194" s="100" t="s">
        <v>176</v>
      </c>
      <c r="BI194" s="100" t="s">
        <v>176</v>
      </c>
      <c r="BJ194" s="100" t="s">
        <v>176</v>
      </c>
      <c r="BK194" s="100" t="s">
        <v>176</v>
      </c>
      <c r="BL194" s="100" t="s">
        <v>176</v>
      </c>
      <c r="BM194" s="100" t="s">
        <v>176</v>
      </c>
      <c r="BN194" s="116">
        <f t="shared" si="226"/>
        <v>0</v>
      </c>
      <c r="BO194" s="100" t="s">
        <v>176</v>
      </c>
      <c r="BP194" s="100" t="s">
        <v>176</v>
      </c>
      <c r="BQ194" s="83">
        <f t="shared" si="137"/>
        <v>8.3333333333333332E-3</v>
      </c>
      <c r="BR194" s="100">
        <f t="shared" ref="BR194:BR225" si="250">+H194+I194+J194+K194+L194+M194+N194+AA194+AN194+BA194+BN194</f>
        <v>31590</v>
      </c>
      <c r="BS194" s="212"/>
    </row>
    <row r="195" spans="1:71" ht="12.75" customHeight="1" outlineLevel="1" x14ac:dyDescent="0.2">
      <c r="A195" s="9">
        <f>'REAVALIAÇÃO GERAL'!A295</f>
        <v>395</v>
      </c>
      <c r="B195" s="10" t="str">
        <f>'REAVALIAÇÃO GERAL'!B295</f>
        <v>ARQUIVO DESLIZANTE</v>
      </c>
      <c r="C195" s="11">
        <f>'REAVALIAÇÃO GERAL'!C295</f>
        <v>460</v>
      </c>
      <c r="D195" s="12">
        <f>'REAVALIAÇÃO GERAL'!D295</f>
        <v>42965</v>
      </c>
      <c r="E195" s="136">
        <f>'REAVALIAÇÃO GERAL'!E295</f>
        <v>0</v>
      </c>
      <c r="F195" s="132">
        <f>'REAVALIAÇÃO GERAL'!F295</f>
        <v>28370</v>
      </c>
      <c r="G195" s="51">
        <f t="shared" si="138"/>
        <v>25533</v>
      </c>
      <c r="H195" s="71">
        <v>0</v>
      </c>
      <c r="I195" s="71">
        <v>0</v>
      </c>
      <c r="J195" s="71">
        <f>G195*(10%/12*4)</f>
        <v>851.1</v>
      </c>
      <c r="K195" s="71">
        <f t="shared" si="142"/>
        <v>2553.3000000000002</v>
      </c>
      <c r="L195" s="71">
        <f t="shared" si="143"/>
        <v>2553.3000000000002</v>
      </c>
      <c r="M195" s="71">
        <f t="shared" si="144"/>
        <v>2553.3000000000002</v>
      </c>
      <c r="N195" s="71">
        <f t="shared" si="145"/>
        <v>2553.3000000000002</v>
      </c>
      <c r="O195" s="130">
        <f t="shared" si="238"/>
        <v>212.77500000000001</v>
      </c>
      <c r="P195" s="130">
        <f t="shared" si="239"/>
        <v>212.77500000000001</v>
      </c>
      <c r="Q195" s="130">
        <f t="shared" si="240"/>
        <v>212.77500000000001</v>
      </c>
      <c r="R195" s="130">
        <f t="shared" si="241"/>
        <v>212.77500000000001</v>
      </c>
      <c r="S195" s="130">
        <f t="shared" si="242"/>
        <v>212.77500000000001</v>
      </c>
      <c r="T195" s="130">
        <f t="shared" si="243"/>
        <v>212.77500000000001</v>
      </c>
      <c r="U195" s="130">
        <f t="shared" si="244"/>
        <v>212.77500000000001</v>
      </c>
      <c r="V195" s="130">
        <f t="shared" si="245"/>
        <v>212.77500000000001</v>
      </c>
      <c r="W195" s="130">
        <f t="shared" si="246"/>
        <v>212.77500000000001</v>
      </c>
      <c r="X195" s="130">
        <f t="shared" si="247"/>
        <v>212.77500000000001</v>
      </c>
      <c r="Y195" s="130">
        <f t="shared" si="248"/>
        <v>212.77500000000001</v>
      </c>
      <c r="Z195" s="130">
        <f t="shared" si="249"/>
        <v>212.77500000000001</v>
      </c>
      <c r="AA195" s="100">
        <f t="shared" si="158"/>
        <v>2553.3000000000006</v>
      </c>
      <c r="AB195" s="100">
        <f t="shared" si="235"/>
        <v>212.77500000000001</v>
      </c>
      <c r="AC195" s="100">
        <f t="shared" si="235"/>
        <v>212.77500000000001</v>
      </c>
      <c r="AD195" s="100">
        <f t="shared" si="235"/>
        <v>212.77500000000001</v>
      </c>
      <c r="AE195" s="100">
        <f t="shared" si="235"/>
        <v>212.77500000000001</v>
      </c>
      <c r="AF195" s="100">
        <f t="shared" si="235"/>
        <v>212.77500000000001</v>
      </c>
      <c r="AG195" s="100">
        <f t="shared" si="235"/>
        <v>212.77500000000001</v>
      </c>
      <c r="AH195" s="100">
        <f t="shared" si="235"/>
        <v>212.77500000000001</v>
      </c>
      <c r="AI195" s="100">
        <f t="shared" si="235"/>
        <v>212.77500000000001</v>
      </c>
      <c r="AJ195" s="100">
        <f t="shared" si="235"/>
        <v>212.77500000000001</v>
      </c>
      <c r="AK195" s="100">
        <f t="shared" si="235"/>
        <v>212.77500000000001</v>
      </c>
      <c r="AL195" s="100">
        <f t="shared" si="235"/>
        <v>212.77500000000001</v>
      </c>
      <c r="AM195" s="100">
        <f t="shared" si="235"/>
        <v>212.77500000000001</v>
      </c>
      <c r="AN195" s="100">
        <f t="shared" si="135"/>
        <v>2553.3000000000006</v>
      </c>
      <c r="AO195" s="100">
        <f t="shared" si="236"/>
        <v>212.77500000000001</v>
      </c>
      <c r="AP195" s="100">
        <f t="shared" si="236"/>
        <v>212.77500000000001</v>
      </c>
      <c r="AQ195" s="100">
        <f t="shared" si="236"/>
        <v>212.77500000000001</v>
      </c>
      <c r="AR195" s="100">
        <f t="shared" si="236"/>
        <v>212.77500000000001</v>
      </c>
      <c r="AS195" s="100">
        <f t="shared" si="236"/>
        <v>212.77500000000001</v>
      </c>
      <c r="AT195" s="100">
        <f t="shared" si="236"/>
        <v>212.77500000000001</v>
      </c>
      <c r="AU195" s="100">
        <f t="shared" si="236"/>
        <v>212.77500000000001</v>
      </c>
      <c r="AV195" s="100">
        <f t="shared" si="236"/>
        <v>212.77500000000001</v>
      </c>
      <c r="AW195" s="100">
        <f t="shared" si="236"/>
        <v>212.77500000000001</v>
      </c>
      <c r="AX195" s="100">
        <f t="shared" si="236"/>
        <v>212.77500000000001</v>
      </c>
      <c r="AY195" s="100">
        <f t="shared" si="236"/>
        <v>212.77500000000001</v>
      </c>
      <c r="AZ195" s="100">
        <f t="shared" si="236"/>
        <v>212.77500000000001</v>
      </c>
      <c r="BA195" s="116">
        <f t="shared" si="237"/>
        <v>2553.3000000000006</v>
      </c>
      <c r="BB195" s="100">
        <f t="shared" ref="BB195:BM204" si="251">$G195*$BQ195</f>
        <v>212.77500000000001</v>
      </c>
      <c r="BC195" s="100">
        <f t="shared" si="251"/>
        <v>212.77500000000001</v>
      </c>
      <c r="BD195" s="100">
        <f t="shared" si="251"/>
        <v>212.77500000000001</v>
      </c>
      <c r="BE195" s="100">
        <f t="shared" si="251"/>
        <v>212.77500000000001</v>
      </c>
      <c r="BF195" s="100">
        <f t="shared" si="251"/>
        <v>212.77500000000001</v>
      </c>
      <c r="BG195" s="100">
        <f t="shared" si="251"/>
        <v>212.77500000000001</v>
      </c>
      <c r="BH195" s="100">
        <f t="shared" si="251"/>
        <v>212.77500000000001</v>
      </c>
      <c r="BI195" s="100">
        <f t="shared" si="251"/>
        <v>212.77500000000001</v>
      </c>
      <c r="BJ195" s="100">
        <f t="shared" si="251"/>
        <v>212.77500000000001</v>
      </c>
      <c r="BK195" s="100">
        <f t="shared" si="251"/>
        <v>212.77500000000001</v>
      </c>
      <c r="BL195" s="100">
        <f t="shared" si="251"/>
        <v>212.77500000000001</v>
      </c>
      <c r="BM195" s="100">
        <f t="shared" si="251"/>
        <v>212.77500000000001</v>
      </c>
      <c r="BN195" s="116">
        <f>SUM(BB195:BM195)</f>
        <v>2553.3000000000006</v>
      </c>
      <c r="BO195" s="100">
        <f t="shared" ref="BO195:BP226" si="252">$G195*$BQ195</f>
        <v>212.77500000000001</v>
      </c>
      <c r="BP195" s="100">
        <f t="shared" si="252"/>
        <v>212.77500000000001</v>
      </c>
      <c r="BQ195" s="83">
        <f t="shared" si="137"/>
        <v>8.3333333333333332E-3</v>
      </c>
      <c r="BR195" s="100">
        <f t="shared" si="250"/>
        <v>21277.5</v>
      </c>
      <c r="BS195" s="212"/>
    </row>
    <row r="196" spans="1:71" ht="12.75" customHeight="1" outlineLevel="1" x14ac:dyDescent="0.2">
      <c r="A196" s="9">
        <v>396</v>
      </c>
      <c r="B196" s="10" t="s">
        <v>149</v>
      </c>
      <c r="C196" s="9">
        <v>1430</v>
      </c>
      <c r="D196" s="12">
        <v>43048</v>
      </c>
      <c r="E196" s="33"/>
      <c r="F196" s="102">
        <v>1055</v>
      </c>
      <c r="G196" s="51">
        <f t="shared" si="138"/>
        <v>949.5</v>
      </c>
      <c r="H196" s="71">
        <v>0</v>
      </c>
      <c r="I196" s="71">
        <v>0</v>
      </c>
      <c r="J196" s="71">
        <f t="shared" ref="J196:J208" si="253">G196*(10%/12*2)</f>
        <v>15.824999999999999</v>
      </c>
      <c r="K196" s="71">
        <f t="shared" si="142"/>
        <v>94.95</v>
      </c>
      <c r="L196" s="71">
        <f t="shared" si="143"/>
        <v>94.95</v>
      </c>
      <c r="M196" s="71">
        <f t="shared" si="144"/>
        <v>94.95</v>
      </c>
      <c r="N196" s="71">
        <f t="shared" si="145"/>
        <v>94.95</v>
      </c>
      <c r="O196" s="130">
        <f t="shared" si="238"/>
        <v>7.9124999999999996</v>
      </c>
      <c r="P196" s="130">
        <f t="shared" si="239"/>
        <v>7.9124999999999996</v>
      </c>
      <c r="Q196" s="130">
        <f t="shared" si="240"/>
        <v>7.9124999999999996</v>
      </c>
      <c r="R196" s="130">
        <f t="shared" si="241"/>
        <v>7.9124999999999996</v>
      </c>
      <c r="S196" s="130">
        <f t="shared" si="242"/>
        <v>7.9124999999999996</v>
      </c>
      <c r="T196" s="130">
        <f t="shared" si="243"/>
        <v>7.9124999999999996</v>
      </c>
      <c r="U196" s="130">
        <f t="shared" si="244"/>
        <v>7.9124999999999996</v>
      </c>
      <c r="V196" s="130">
        <f t="shared" si="245"/>
        <v>7.9124999999999996</v>
      </c>
      <c r="W196" s="130">
        <f t="shared" si="246"/>
        <v>7.9124999999999996</v>
      </c>
      <c r="X196" s="130">
        <f t="shared" si="247"/>
        <v>7.9124999999999996</v>
      </c>
      <c r="Y196" s="130">
        <f t="shared" si="248"/>
        <v>7.9124999999999996</v>
      </c>
      <c r="Z196" s="130">
        <f t="shared" si="249"/>
        <v>7.9124999999999996</v>
      </c>
      <c r="AA196" s="100">
        <f t="shared" si="158"/>
        <v>94.949999999999989</v>
      </c>
      <c r="AB196" s="100">
        <f t="shared" ref="AB196:AM205" si="254">$G196*$BQ196</f>
        <v>7.9124999999999996</v>
      </c>
      <c r="AC196" s="100">
        <f t="shared" si="254"/>
        <v>7.9124999999999996</v>
      </c>
      <c r="AD196" s="100">
        <f t="shared" si="254"/>
        <v>7.9124999999999996</v>
      </c>
      <c r="AE196" s="100">
        <f t="shared" si="254"/>
        <v>7.9124999999999996</v>
      </c>
      <c r="AF196" s="100">
        <f t="shared" si="254"/>
        <v>7.9124999999999996</v>
      </c>
      <c r="AG196" s="100">
        <f t="shared" si="254"/>
        <v>7.9124999999999996</v>
      </c>
      <c r="AH196" s="100">
        <f t="shared" si="254"/>
        <v>7.9124999999999996</v>
      </c>
      <c r="AI196" s="100">
        <f t="shared" si="254"/>
        <v>7.9124999999999996</v>
      </c>
      <c r="AJ196" s="100">
        <f t="shared" si="254"/>
        <v>7.9124999999999996</v>
      </c>
      <c r="AK196" s="100">
        <f t="shared" si="254"/>
        <v>7.9124999999999996</v>
      </c>
      <c r="AL196" s="100">
        <f t="shared" si="254"/>
        <v>7.9124999999999996</v>
      </c>
      <c r="AM196" s="100">
        <f t="shared" si="254"/>
        <v>7.9124999999999996</v>
      </c>
      <c r="AN196" s="100">
        <f t="shared" si="135"/>
        <v>94.949999999999989</v>
      </c>
      <c r="AO196" s="100">
        <f t="shared" ref="AO196:AZ205" si="255">$G196*$BQ196</f>
        <v>7.9124999999999996</v>
      </c>
      <c r="AP196" s="100">
        <f t="shared" si="255"/>
        <v>7.9124999999999996</v>
      </c>
      <c r="AQ196" s="100">
        <f t="shared" si="255"/>
        <v>7.9124999999999996</v>
      </c>
      <c r="AR196" s="100">
        <f t="shared" si="255"/>
        <v>7.9124999999999996</v>
      </c>
      <c r="AS196" s="100">
        <f t="shared" si="255"/>
        <v>7.9124999999999996</v>
      </c>
      <c r="AT196" s="100">
        <f t="shared" si="255"/>
        <v>7.9124999999999996</v>
      </c>
      <c r="AU196" s="100">
        <f t="shared" si="255"/>
        <v>7.9124999999999996</v>
      </c>
      <c r="AV196" s="100">
        <f t="shared" si="255"/>
        <v>7.9124999999999996</v>
      </c>
      <c r="AW196" s="100">
        <f t="shared" si="255"/>
        <v>7.9124999999999996</v>
      </c>
      <c r="AX196" s="100">
        <f t="shared" si="255"/>
        <v>7.9124999999999996</v>
      </c>
      <c r="AY196" s="100">
        <f t="shared" si="255"/>
        <v>7.9124999999999996</v>
      </c>
      <c r="AZ196" s="100">
        <f t="shared" si="255"/>
        <v>7.9124999999999996</v>
      </c>
      <c r="BA196" s="116">
        <f t="shared" si="237"/>
        <v>94.949999999999989</v>
      </c>
      <c r="BB196" s="100">
        <f t="shared" si="251"/>
        <v>7.9124999999999996</v>
      </c>
      <c r="BC196" s="100">
        <f t="shared" si="251"/>
        <v>7.9124999999999996</v>
      </c>
      <c r="BD196" s="100">
        <f t="shared" si="251"/>
        <v>7.9124999999999996</v>
      </c>
      <c r="BE196" s="100">
        <f t="shared" si="251"/>
        <v>7.9124999999999996</v>
      </c>
      <c r="BF196" s="100">
        <f t="shared" si="251"/>
        <v>7.9124999999999996</v>
      </c>
      <c r="BG196" s="100">
        <f t="shared" si="251"/>
        <v>7.9124999999999996</v>
      </c>
      <c r="BH196" s="100">
        <f t="shared" si="251"/>
        <v>7.9124999999999996</v>
      </c>
      <c r="BI196" s="100">
        <f t="shared" si="251"/>
        <v>7.9124999999999996</v>
      </c>
      <c r="BJ196" s="100">
        <f t="shared" si="251"/>
        <v>7.9124999999999996</v>
      </c>
      <c r="BK196" s="100">
        <f t="shared" si="251"/>
        <v>7.9124999999999996</v>
      </c>
      <c r="BL196" s="100">
        <f t="shared" si="251"/>
        <v>7.9124999999999996</v>
      </c>
      <c r="BM196" s="100">
        <f t="shared" si="251"/>
        <v>7.9124999999999996</v>
      </c>
      <c r="BN196" s="116">
        <f t="shared" ref="BN196:BN249" si="256">SUM(BB196:BM196)</f>
        <v>94.949999999999989</v>
      </c>
      <c r="BO196" s="100">
        <f t="shared" si="252"/>
        <v>7.9124999999999996</v>
      </c>
      <c r="BP196" s="100">
        <f t="shared" si="252"/>
        <v>7.9124999999999996</v>
      </c>
      <c r="BQ196" s="83">
        <f t="shared" si="137"/>
        <v>8.3333333333333332E-3</v>
      </c>
      <c r="BR196" s="100">
        <f t="shared" si="250"/>
        <v>775.42499999999995</v>
      </c>
      <c r="BS196" s="212"/>
    </row>
    <row r="197" spans="1:71" ht="12.75" customHeight="1" outlineLevel="1" x14ac:dyDescent="0.2">
      <c r="A197" s="9">
        <v>398</v>
      </c>
      <c r="B197" s="10" t="s">
        <v>150</v>
      </c>
      <c r="C197" s="9">
        <v>1430</v>
      </c>
      <c r="D197" s="12">
        <v>43048</v>
      </c>
      <c r="E197" s="33"/>
      <c r="F197" s="102">
        <v>339</v>
      </c>
      <c r="G197" s="51">
        <f t="shared" si="138"/>
        <v>305.10000000000002</v>
      </c>
      <c r="H197" s="71">
        <v>0</v>
      </c>
      <c r="I197" s="71">
        <v>0</v>
      </c>
      <c r="J197" s="71">
        <f t="shared" si="253"/>
        <v>5.085</v>
      </c>
      <c r="K197" s="71">
        <f t="shared" si="142"/>
        <v>30.510000000000005</v>
      </c>
      <c r="L197" s="71">
        <f t="shared" si="143"/>
        <v>30.510000000000005</v>
      </c>
      <c r="M197" s="71">
        <f t="shared" si="144"/>
        <v>30.510000000000005</v>
      </c>
      <c r="N197" s="71">
        <f t="shared" si="145"/>
        <v>30.510000000000005</v>
      </c>
      <c r="O197" s="130">
        <f t="shared" si="238"/>
        <v>2.5425</v>
      </c>
      <c r="P197" s="130">
        <f t="shared" si="239"/>
        <v>2.5425</v>
      </c>
      <c r="Q197" s="130">
        <f t="shared" si="240"/>
        <v>2.5425</v>
      </c>
      <c r="R197" s="130">
        <f t="shared" si="241"/>
        <v>2.5425</v>
      </c>
      <c r="S197" s="130">
        <f t="shared" si="242"/>
        <v>2.5425</v>
      </c>
      <c r="T197" s="130">
        <f t="shared" si="243"/>
        <v>2.5425</v>
      </c>
      <c r="U197" s="130">
        <f t="shared" si="244"/>
        <v>2.5425</v>
      </c>
      <c r="V197" s="130">
        <f t="shared" si="245"/>
        <v>2.5425</v>
      </c>
      <c r="W197" s="130">
        <f t="shared" si="246"/>
        <v>2.5425</v>
      </c>
      <c r="X197" s="130">
        <f t="shared" si="247"/>
        <v>2.5425</v>
      </c>
      <c r="Y197" s="130">
        <f t="shared" si="248"/>
        <v>2.5425</v>
      </c>
      <c r="Z197" s="130">
        <f t="shared" si="249"/>
        <v>2.5425</v>
      </c>
      <c r="AA197" s="100">
        <f t="shared" si="158"/>
        <v>30.51</v>
      </c>
      <c r="AB197" s="100">
        <f t="shared" si="254"/>
        <v>2.5425</v>
      </c>
      <c r="AC197" s="100">
        <f t="shared" si="254"/>
        <v>2.5425</v>
      </c>
      <c r="AD197" s="100">
        <f t="shared" si="254"/>
        <v>2.5425</v>
      </c>
      <c r="AE197" s="100">
        <f t="shared" si="254"/>
        <v>2.5425</v>
      </c>
      <c r="AF197" s="100">
        <f t="shared" si="254"/>
        <v>2.5425</v>
      </c>
      <c r="AG197" s="100">
        <f t="shared" si="254"/>
        <v>2.5425</v>
      </c>
      <c r="AH197" s="100">
        <f t="shared" si="254"/>
        <v>2.5425</v>
      </c>
      <c r="AI197" s="100">
        <f t="shared" si="254"/>
        <v>2.5425</v>
      </c>
      <c r="AJ197" s="100">
        <f t="shared" si="254"/>
        <v>2.5425</v>
      </c>
      <c r="AK197" s="100">
        <f t="shared" si="254"/>
        <v>2.5425</v>
      </c>
      <c r="AL197" s="100">
        <f t="shared" si="254"/>
        <v>2.5425</v>
      </c>
      <c r="AM197" s="100">
        <f t="shared" si="254"/>
        <v>2.5425</v>
      </c>
      <c r="AN197" s="100">
        <f t="shared" si="135"/>
        <v>30.51</v>
      </c>
      <c r="AO197" s="100">
        <f t="shared" si="255"/>
        <v>2.5425</v>
      </c>
      <c r="AP197" s="100">
        <f t="shared" si="255"/>
        <v>2.5425</v>
      </c>
      <c r="AQ197" s="100">
        <f t="shared" si="255"/>
        <v>2.5425</v>
      </c>
      <c r="AR197" s="100">
        <f t="shared" si="255"/>
        <v>2.5425</v>
      </c>
      <c r="AS197" s="100">
        <f t="shared" si="255"/>
        <v>2.5425</v>
      </c>
      <c r="AT197" s="100">
        <f t="shared" si="255"/>
        <v>2.5425</v>
      </c>
      <c r="AU197" s="100">
        <f t="shared" si="255"/>
        <v>2.5425</v>
      </c>
      <c r="AV197" s="100">
        <f t="shared" si="255"/>
        <v>2.5425</v>
      </c>
      <c r="AW197" s="100">
        <f t="shared" si="255"/>
        <v>2.5425</v>
      </c>
      <c r="AX197" s="100">
        <f t="shared" si="255"/>
        <v>2.5425</v>
      </c>
      <c r="AY197" s="100">
        <f t="shared" si="255"/>
        <v>2.5425</v>
      </c>
      <c r="AZ197" s="100">
        <f t="shared" si="255"/>
        <v>2.5425</v>
      </c>
      <c r="BA197" s="116">
        <f t="shared" si="237"/>
        <v>30.51</v>
      </c>
      <c r="BB197" s="100">
        <f t="shared" si="251"/>
        <v>2.5425</v>
      </c>
      <c r="BC197" s="100">
        <f t="shared" si="251"/>
        <v>2.5425</v>
      </c>
      <c r="BD197" s="100">
        <f t="shared" si="251"/>
        <v>2.5425</v>
      </c>
      <c r="BE197" s="100">
        <f t="shared" si="251"/>
        <v>2.5425</v>
      </c>
      <c r="BF197" s="100">
        <f t="shared" si="251"/>
        <v>2.5425</v>
      </c>
      <c r="BG197" s="100">
        <f t="shared" si="251"/>
        <v>2.5425</v>
      </c>
      <c r="BH197" s="100">
        <f t="shared" si="251"/>
        <v>2.5425</v>
      </c>
      <c r="BI197" s="100">
        <f t="shared" si="251"/>
        <v>2.5425</v>
      </c>
      <c r="BJ197" s="100">
        <f t="shared" si="251"/>
        <v>2.5425</v>
      </c>
      <c r="BK197" s="100">
        <f t="shared" si="251"/>
        <v>2.5425</v>
      </c>
      <c r="BL197" s="100">
        <f t="shared" si="251"/>
        <v>2.5425</v>
      </c>
      <c r="BM197" s="100">
        <f t="shared" si="251"/>
        <v>2.5425</v>
      </c>
      <c r="BN197" s="116">
        <f t="shared" si="256"/>
        <v>30.51</v>
      </c>
      <c r="BO197" s="100">
        <f t="shared" si="252"/>
        <v>2.5425</v>
      </c>
      <c r="BP197" s="100">
        <f t="shared" si="252"/>
        <v>2.5425</v>
      </c>
      <c r="BQ197" s="83">
        <f t="shared" si="137"/>
        <v>8.3333333333333332E-3</v>
      </c>
      <c r="BR197" s="100">
        <f t="shared" si="250"/>
        <v>249.16499999999999</v>
      </c>
      <c r="BS197" s="212"/>
    </row>
    <row r="198" spans="1:71" ht="12.75" customHeight="1" outlineLevel="1" x14ac:dyDescent="0.2">
      <c r="A198" s="9">
        <v>399</v>
      </c>
      <c r="B198" s="10" t="s">
        <v>151</v>
      </c>
      <c r="C198" s="9">
        <v>1430</v>
      </c>
      <c r="D198" s="12">
        <v>43048</v>
      </c>
      <c r="E198" s="33"/>
      <c r="F198" s="102">
        <v>240</v>
      </c>
      <c r="G198" s="51">
        <f t="shared" si="138"/>
        <v>216</v>
      </c>
      <c r="H198" s="71">
        <v>0</v>
      </c>
      <c r="I198" s="71">
        <v>0</v>
      </c>
      <c r="J198" s="71">
        <f t="shared" si="253"/>
        <v>3.6</v>
      </c>
      <c r="K198" s="71">
        <f t="shared" si="142"/>
        <v>21.6</v>
      </c>
      <c r="L198" s="71">
        <f t="shared" si="143"/>
        <v>21.6</v>
      </c>
      <c r="M198" s="71">
        <f t="shared" si="144"/>
        <v>21.6</v>
      </c>
      <c r="N198" s="71">
        <f t="shared" si="145"/>
        <v>21.6</v>
      </c>
      <c r="O198" s="130">
        <f t="shared" si="238"/>
        <v>1.8</v>
      </c>
      <c r="P198" s="130">
        <f t="shared" si="239"/>
        <v>1.8</v>
      </c>
      <c r="Q198" s="130">
        <f t="shared" si="240"/>
        <v>1.8</v>
      </c>
      <c r="R198" s="130">
        <f t="shared" si="241"/>
        <v>1.8</v>
      </c>
      <c r="S198" s="130">
        <f t="shared" si="242"/>
        <v>1.8</v>
      </c>
      <c r="T198" s="130">
        <f t="shared" si="243"/>
        <v>1.8</v>
      </c>
      <c r="U198" s="130">
        <f t="shared" si="244"/>
        <v>1.8</v>
      </c>
      <c r="V198" s="130">
        <f t="shared" si="245"/>
        <v>1.8</v>
      </c>
      <c r="W198" s="130">
        <f t="shared" si="246"/>
        <v>1.8</v>
      </c>
      <c r="X198" s="130">
        <f t="shared" si="247"/>
        <v>1.8</v>
      </c>
      <c r="Y198" s="130">
        <f t="shared" si="248"/>
        <v>1.8</v>
      </c>
      <c r="Z198" s="130">
        <f t="shared" si="249"/>
        <v>1.8</v>
      </c>
      <c r="AA198" s="100">
        <f t="shared" si="158"/>
        <v>21.600000000000005</v>
      </c>
      <c r="AB198" s="100">
        <f t="shared" si="254"/>
        <v>1.8</v>
      </c>
      <c r="AC198" s="100">
        <f t="shared" si="254"/>
        <v>1.8</v>
      </c>
      <c r="AD198" s="100">
        <f t="shared" si="254"/>
        <v>1.8</v>
      </c>
      <c r="AE198" s="100">
        <f t="shared" si="254"/>
        <v>1.8</v>
      </c>
      <c r="AF198" s="100">
        <f t="shared" si="254"/>
        <v>1.8</v>
      </c>
      <c r="AG198" s="100">
        <f t="shared" si="254"/>
        <v>1.8</v>
      </c>
      <c r="AH198" s="100">
        <f t="shared" si="254"/>
        <v>1.8</v>
      </c>
      <c r="AI198" s="100">
        <f t="shared" si="254"/>
        <v>1.8</v>
      </c>
      <c r="AJ198" s="100">
        <f t="shared" si="254"/>
        <v>1.8</v>
      </c>
      <c r="AK198" s="100">
        <f t="shared" si="254"/>
        <v>1.8</v>
      </c>
      <c r="AL198" s="100">
        <f t="shared" si="254"/>
        <v>1.8</v>
      </c>
      <c r="AM198" s="100">
        <f t="shared" si="254"/>
        <v>1.8</v>
      </c>
      <c r="AN198" s="100">
        <f t="shared" si="135"/>
        <v>21.600000000000005</v>
      </c>
      <c r="AO198" s="100">
        <f t="shared" si="255"/>
        <v>1.8</v>
      </c>
      <c r="AP198" s="100">
        <f t="shared" si="255"/>
        <v>1.8</v>
      </c>
      <c r="AQ198" s="100">
        <f t="shared" si="255"/>
        <v>1.8</v>
      </c>
      <c r="AR198" s="100">
        <f t="shared" si="255"/>
        <v>1.8</v>
      </c>
      <c r="AS198" s="100">
        <f t="shared" si="255"/>
        <v>1.8</v>
      </c>
      <c r="AT198" s="100">
        <f t="shared" si="255"/>
        <v>1.8</v>
      </c>
      <c r="AU198" s="100">
        <f t="shared" si="255"/>
        <v>1.8</v>
      </c>
      <c r="AV198" s="100">
        <f t="shared" si="255"/>
        <v>1.8</v>
      </c>
      <c r="AW198" s="100">
        <f t="shared" si="255"/>
        <v>1.8</v>
      </c>
      <c r="AX198" s="100">
        <f t="shared" si="255"/>
        <v>1.8</v>
      </c>
      <c r="AY198" s="100">
        <f t="shared" si="255"/>
        <v>1.8</v>
      </c>
      <c r="AZ198" s="100">
        <f t="shared" si="255"/>
        <v>1.8</v>
      </c>
      <c r="BA198" s="116">
        <f t="shared" si="237"/>
        <v>21.600000000000005</v>
      </c>
      <c r="BB198" s="100">
        <f t="shared" si="251"/>
        <v>1.8</v>
      </c>
      <c r="BC198" s="100">
        <f t="shared" si="251"/>
        <v>1.8</v>
      </c>
      <c r="BD198" s="100">
        <f t="shared" si="251"/>
        <v>1.8</v>
      </c>
      <c r="BE198" s="100">
        <f t="shared" si="251"/>
        <v>1.8</v>
      </c>
      <c r="BF198" s="100">
        <f t="shared" si="251"/>
        <v>1.8</v>
      </c>
      <c r="BG198" s="100">
        <f t="shared" si="251"/>
        <v>1.8</v>
      </c>
      <c r="BH198" s="100">
        <f t="shared" si="251"/>
        <v>1.8</v>
      </c>
      <c r="BI198" s="100">
        <f t="shared" si="251"/>
        <v>1.8</v>
      </c>
      <c r="BJ198" s="100">
        <f t="shared" si="251"/>
        <v>1.8</v>
      </c>
      <c r="BK198" s="100">
        <f t="shared" si="251"/>
        <v>1.8</v>
      </c>
      <c r="BL198" s="100">
        <f t="shared" si="251"/>
        <v>1.8</v>
      </c>
      <c r="BM198" s="100">
        <f t="shared" si="251"/>
        <v>1.8</v>
      </c>
      <c r="BN198" s="116">
        <f t="shared" si="256"/>
        <v>21.600000000000005</v>
      </c>
      <c r="BO198" s="100">
        <f t="shared" si="252"/>
        <v>1.8</v>
      </c>
      <c r="BP198" s="100">
        <f t="shared" si="252"/>
        <v>1.8</v>
      </c>
      <c r="BQ198" s="83">
        <f t="shared" si="137"/>
        <v>8.3333333333333332E-3</v>
      </c>
      <c r="BR198" s="100">
        <f t="shared" si="250"/>
        <v>176.4</v>
      </c>
      <c r="BS198" s="212"/>
    </row>
    <row r="199" spans="1:71" ht="12.75" customHeight="1" outlineLevel="1" x14ac:dyDescent="0.2">
      <c r="A199" s="9">
        <v>400</v>
      </c>
      <c r="B199" s="10" t="s">
        <v>151</v>
      </c>
      <c r="C199" s="9">
        <v>1430</v>
      </c>
      <c r="D199" s="12">
        <v>43048</v>
      </c>
      <c r="E199" s="33"/>
      <c r="F199" s="102">
        <v>240</v>
      </c>
      <c r="G199" s="51">
        <f t="shared" si="138"/>
        <v>216</v>
      </c>
      <c r="H199" s="71">
        <v>0</v>
      </c>
      <c r="I199" s="71">
        <v>0</v>
      </c>
      <c r="J199" s="71">
        <f t="shared" si="253"/>
        <v>3.6</v>
      </c>
      <c r="K199" s="71">
        <f t="shared" si="142"/>
        <v>21.6</v>
      </c>
      <c r="L199" s="71">
        <f t="shared" si="143"/>
        <v>21.6</v>
      </c>
      <c r="M199" s="71">
        <f t="shared" si="144"/>
        <v>21.6</v>
      </c>
      <c r="N199" s="71">
        <f t="shared" si="145"/>
        <v>21.6</v>
      </c>
      <c r="O199" s="130">
        <f t="shared" si="238"/>
        <v>1.8</v>
      </c>
      <c r="P199" s="130">
        <f t="shared" si="239"/>
        <v>1.8</v>
      </c>
      <c r="Q199" s="130">
        <f t="shared" si="240"/>
        <v>1.8</v>
      </c>
      <c r="R199" s="130">
        <f t="shared" si="241"/>
        <v>1.8</v>
      </c>
      <c r="S199" s="130">
        <f t="shared" si="242"/>
        <v>1.8</v>
      </c>
      <c r="T199" s="130">
        <f t="shared" si="243"/>
        <v>1.8</v>
      </c>
      <c r="U199" s="130">
        <f t="shared" si="244"/>
        <v>1.8</v>
      </c>
      <c r="V199" s="130">
        <f t="shared" si="245"/>
        <v>1.8</v>
      </c>
      <c r="W199" s="130">
        <f t="shared" si="246"/>
        <v>1.8</v>
      </c>
      <c r="X199" s="130">
        <f t="shared" si="247"/>
        <v>1.8</v>
      </c>
      <c r="Y199" s="130">
        <f t="shared" si="248"/>
        <v>1.8</v>
      </c>
      <c r="Z199" s="130">
        <f t="shared" si="249"/>
        <v>1.8</v>
      </c>
      <c r="AA199" s="100">
        <f t="shared" si="158"/>
        <v>21.600000000000005</v>
      </c>
      <c r="AB199" s="100">
        <f t="shared" si="254"/>
        <v>1.8</v>
      </c>
      <c r="AC199" s="100">
        <f t="shared" si="254"/>
        <v>1.8</v>
      </c>
      <c r="AD199" s="100">
        <f t="shared" si="254"/>
        <v>1.8</v>
      </c>
      <c r="AE199" s="100">
        <f t="shared" si="254"/>
        <v>1.8</v>
      </c>
      <c r="AF199" s="100">
        <f t="shared" si="254"/>
        <v>1.8</v>
      </c>
      <c r="AG199" s="100">
        <f t="shared" si="254"/>
        <v>1.8</v>
      </c>
      <c r="AH199" s="100">
        <f t="shared" si="254"/>
        <v>1.8</v>
      </c>
      <c r="AI199" s="100">
        <f t="shared" si="254"/>
        <v>1.8</v>
      </c>
      <c r="AJ199" s="100">
        <f t="shared" si="254"/>
        <v>1.8</v>
      </c>
      <c r="AK199" s="100">
        <f t="shared" si="254"/>
        <v>1.8</v>
      </c>
      <c r="AL199" s="100">
        <f t="shared" si="254"/>
        <v>1.8</v>
      </c>
      <c r="AM199" s="100">
        <f t="shared" si="254"/>
        <v>1.8</v>
      </c>
      <c r="AN199" s="100">
        <f t="shared" si="135"/>
        <v>21.600000000000005</v>
      </c>
      <c r="AO199" s="100">
        <f t="shared" si="255"/>
        <v>1.8</v>
      </c>
      <c r="AP199" s="100">
        <f t="shared" si="255"/>
        <v>1.8</v>
      </c>
      <c r="AQ199" s="100">
        <f t="shared" si="255"/>
        <v>1.8</v>
      </c>
      <c r="AR199" s="100">
        <f t="shared" si="255"/>
        <v>1.8</v>
      </c>
      <c r="AS199" s="100">
        <f t="shared" si="255"/>
        <v>1.8</v>
      </c>
      <c r="AT199" s="100">
        <f t="shared" si="255"/>
        <v>1.8</v>
      </c>
      <c r="AU199" s="100">
        <f t="shared" si="255"/>
        <v>1.8</v>
      </c>
      <c r="AV199" s="100">
        <f t="shared" si="255"/>
        <v>1.8</v>
      </c>
      <c r="AW199" s="100">
        <f t="shared" si="255"/>
        <v>1.8</v>
      </c>
      <c r="AX199" s="100">
        <f t="shared" si="255"/>
        <v>1.8</v>
      </c>
      <c r="AY199" s="100">
        <f t="shared" si="255"/>
        <v>1.8</v>
      </c>
      <c r="AZ199" s="100">
        <f t="shared" si="255"/>
        <v>1.8</v>
      </c>
      <c r="BA199" s="116">
        <f t="shared" si="237"/>
        <v>21.600000000000005</v>
      </c>
      <c r="BB199" s="100">
        <f t="shared" si="251"/>
        <v>1.8</v>
      </c>
      <c r="BC199" s="100">
        <f t="shared" si="251"/>
        <v>1.8</v>
      </c>
      <c r="BD199" s="100">
        <f t="shared" si="251"/>
        <v>1.8</v>
      </c>
      <c r="BE199" s="100">
        <f t="shared" si="251"/>
        <v>1.8</v>
      </c>
      <c r="BF199" s="100">
        <f t="shared" si="251"/>
        <v>1.8</v>
      </c>
      <c r="BG199" s="100">
        <f t="shared" si="251"/>
        <v>1.8</v>
      </c>
      <c r="BH199" s="100">
        <f t="shared" si="251"/>
        <v>1.8</v>
      </c>
      <c r="BI199" s="100">
        <f t="shared" si="251"/>
        <v>1.8</v>
      </c>
      <c r="BJ199" s="100">
        <f t="shared" si="251"/>
        <v>1.8</v>
      </c>
      <c r="BK199" s="100">
        <f t="shared" si="251"/>
        <v>1.8</v>
      </c>
      <c r="BL199" s="100">
        <f t="shared" si="251"/>
        <v>1.8</v>
      </c>
      <c r="BM199" s="100">
        <f t="shared" si="251"/>
        <v>1.8</v>
      </c>
      <c r="BN199" s="116">
        <f t="shared" si="256"/>
        <v>21.600000000000005</v>
      </c>
      <c r="BO199" s="100">
        <f t="shared" si="252"/>
        <v>1.8</v>
      </c>
      <c r="BP199" s="100">
        <f t="shared" si="252"/>
        <v>1.8</v>
      </c>
      <c r="BQ199" s="83">
        <f t="shared" si="137"/>
        <v>8.3333333333333332E-3</v>
      </c>
      <c r="BR199" s="100">
        <f t="shared" si="250"/>
        <v>176.4</v>
      </c>
      <c r="BS199" s="212"/>
    </row>
    <row r="200" spans="1:71" ht="12.75" customHeight="1" outlineLevel="1" x14ac:dyDescent="0.2">
      <c r="A200" s="9">
        <v>401</v>
      </c>
      <c r="B200" s="10" t="s">
        <v>151</v>
      </c>
      <c r="C200" s="9">
        <v>1430</v>
      </c>
      <c r="D200" s="12">
        <v>43048</v>
      </c>
      <c r="E200" s="33"/>
      <c r="F200" s="102">
        <v>240</v>
      </c>
      <c r="G200" s="51">
        <f t="shared" si="138"/>
        <v>216</v>
      </c>
      <c r="H200" s="71">
        <v>0</v>
      </c>
      <c r="I200" s="71">
        <v>0</v>
      </c>
      <c r="J200" s="71">
        <f t="shared" si="253"/>
        <v>3.6</v>
      </c>
      <c r="K200" s="71">
        <f t="shared" si="142"/>
        <v>21.6</v>
      </c>
      <c r="L200" s="71">
        <f t="shared" si="143"/>
        <v>21.6</v>
      </c>
      <c r="M200" s="71">
        <f t="shared" si="144"/>
        <v>21.6</v>
      </c>
      <c r="N200" s="71">
        <f t="shared" si="145"/>
        <v>21.6</v>
      </c>
      <c r="O200" s="130">
        <f t="shared" si="238"/>
        <v>1.8</v>
      </c>
      <c r="P200" s="130">
        <f t="shared" si="239"/>
        <v>1.8</v>
      </c>
      <c r="Q200" s="130">
        <f t="shared" si="240"/>
        <v>1.8</v>
      </c>
      <c r="R200" s="130">
        <f t="shared" si="241"/>
        <v>1.8</v>
      </c>
      <c r="S200" s="130">
        <f t="shared" si="242"/>
        <v>1.8</v>
      </c>
      <c r="T200" s="130">
        <f t="shared" si="243"/>
        <v>1.8</v>
      </c>
      <c r="U200" s="130">
        <f t="shared" si="244"/>
        <v>1.8</v>
      </c>
      <c r="V200" s="130">
        <f t="shared" si="245"/>
        <v>1.8</v>
      </c>
      <c r="W200" s="130">
        <f t="shared" si="246"/>
        <v>1.8</v>
      </c>
      <c r="X200" s="130">
        <f t="shared" si="247"/>
        <v>1.8</v>
      </c>
      <c r="Y200" s="130">
        <f t="shared" si="248"/>
        <v>1.8</v>
      </c>
      <c r="Z200" s="130">
        <f t="shared" si="249"/>
        <v>1.8</v>
      </c>
      <c r="AA200" s="100">
        <f t="shared" si="158"/>
        <v>21.600000000000005</v>
      </c>
      <c r="AB200" s="100">
        <f t="shared" si="254"/>
        <v>1.8</v>
      </c>
      <c r="AC200" s="100">
        <f t="shared" si="254"/>
        <v>1.8</v>
      </c>
      <c r="AD200" s="100">
        <f t="shared" si="254"/>
        <v>1.8</v>
      </c>
      <c r="AE200" s="100">
        <f t="shared" si="254"/>
        <v>1.8</v>
      </c>
      <c r="AF200" s="100">
        <f t="shared" si="254"/>
        <v>1.8</v>
      </c>
      <c r="AG200" s="100">
        <f t="shared" si="254"/>
        <v>1.8</v>
      </c>
      <c r="AH200" s="100">
        <f t="shared" si="254"/>
        <v>1.8</v>
      </c>
      <c r="AI200" s="100">
        <f t="shared" si="254"/>
        <v>1.8</v>
      </c>
      <c r="AJ200" s="100">
        <f t="shared" si="254"/>
        <v>1.8</v>
      </c>
      <c r="AK200" s="100">
        <f t="shared" si="254"/>
        <v>1.8</v>
      </c>
      <c r="AL200" s="100">
        <f t="shared" si="254"/>
        <v>1.8</v>
      </c>
      <c r="AM200" s="100">
        <f t="shared" si="254"/>
        <v>1.8</v>
      </c>
      <c r="AN200" s="100">
        <f t="shared" si="135"/>
        <v>21.600000000000005</v>
      </c>
      <c r="AO200" s="100">
        <f t="shared" si="255"/>
        <v>1.8</v>
      </c>
      <c r="AP200" s="100">
        <f t="shared" si="255"/>
        <v>1.8</v>
      </c>
      <c r="AQ200" s="100">
        <f t="shared" si="255"/>
        <v>1.8</v>
      </c>
      <c r="AR200" s="100">
        <f t="shared" si="255"/>
        <v>1.8</v>
      </c>
      <c r="AS200" s="100">
        <f t="shared" si="255"/>
        <v>1.8</v>
      </c>
      <c r="AT200" s="100">
        <f t="shared" si="255"/>
        <v>1.8</v>
      </c>
      <c r="AU200" s="100">
        <f t="shared" si="255"/>
        <v>1.8</v>
      </c>
      <c r="AV200" s="100">
        <f t="shared" si="255"/>
        <v>1.8</v>
      </c>
      <c r="AW200" s="100">
        <f t="shared" si="255"/>
        <v>1.8</v>
      </c>
      <c r="AX200" s="100">
        <f t="shared" si="255"/>
        <v>1.8</v>
      </c>
      <c r="AY200" s="100">
        <f t="shared" si="255"/>
        <v>1.8</v>
      </c>
      <c r="AZ200" s="100">
        <f t="shared" si="255"/>
        <v>1.8</v>
      </c>
      <c r="BA200" s="116">
        <f t="shared" si="237"/>
        <v>21.600000000000005</v>
      </c>
      <c r="BB200" s="100">
        <f t="shared" si="251"/>
        <v>1.8</v>
      </c>
      <c r="BC200" s="100">
        <f t="shared" si="251"/>
        <v>1.8</v>
      </c>
      <c r="BD200" s="100">
        <f t="shared" si="251"/>
        <v>1.8</v>
      </c>
      <c r="BE200" s="100">
        <f t="shared" si="251"/>
        <v>1.8</v>
      </c>
      <c r="BF200" s="100">
        <f t="shared" si="251"/>
        <v>1.8</v>
      </c>
      <c r="BG200" s="100">
        <f t="shared" si="251"/>
        <v>1.8</v>
      </c>
      <c r="BH200" s="100">
        <f t="shared" si="251"/>
        <v>1.8</v>
      </c>
      <c r="BI200" s="100">
        <f t="shared" si="251"/>
        <v>1.8</v>
      </c>
      <c r="BJ200" s="100">
        <f t="shared" si="251"/>
        <v>1.8</v>
      </c>
      <c r="BK200" s="100">
        <f t="shared" si="251"/>
        <v>1.8</v>
      </c>
      <c r="BL200" s="100">
        <f t="shared" si="251"/>
        <v>1.8</v>
      </c>
      <c r="BM200" s="100">
        <f t="shared" si="251"/>
        <v>1.8</v>
      </c>
      <c r="BN200" s="116">
        <f t="shared" si="256"/>
        <v>21.600000000000005</v>
      </c>
      <c r="BO200" s="100">
        <f t="shared" si="252"/>
        <v>1.8</v>
      </c>
      <c r="BP200" s="100">
        <f t="shared" si="252"/>
        <v>1.8</v>
      </c>
      <c r="BQ200" s="83">
        <f t="shared" si="137"/>
        <v>8.3333333333333332E-3</v>
      </c>
      <c r="BR200" s="100">
        <f t="shared" si="250"/>
        <v>176.4</v>
      </c>
      <c r="BS200" s="212"/>
    </row>
    <row r="201" spans="1:71" ht="12.75" customHeight="1" outlineLevel="1" x14ac:dyDescent="0.2">
      <c r="A201" s="9">
        <v>402</v>
      </c>
      <c r="B201" s="10" t="s">
        <v>151</v>
      </c>
      <c r="C201" s="9">
        <v>1430</v>
      </c>
      <c r="D201" s="12">
        <v>43048</v>
      </c>
      <c r="E201" s="33"/>
      <c r="F201" s="102">
        <v>240</v>
      </c>
      <c r="G201" s="51">
        <f t="shared" si="138"/>
        <v>216</v>
      </c>
      <c r="H201" s="71">
        <v>0</v>
      </c>
      <c r="I201" s="71">
        <v>0</v>
      </c>
      <c r="J201" s="71">
        <f t="shared" si="253"/>
        <v>3.6</v>
      </c>
      <c r="K201" s="71">
        <f t="shared" si="142"/>
        <v>21.6</v>
      </c>
      <c r="L201" s="71">
        <f t="shared" si="143"/>
        <v>21.6</v>
      </c>
      <c r="M201" s="71">
        <f t="shared" si="144"/>
        <v>21.6</v>
      </c>
      <c r="N201" s="71">
        <f t="shared" si="145"/>
        <v>21.6</v>
      </c>
      <c r="O201" s="130">
        <f t="shared" si="238"/>
        <v>1.8</v>
      </c>
      <c r="P201" s="130">
        <f t="shared" si="239"/>
        <v>1.8</v>
      </c>
      <c r="Q201" s="130">
        <f t="shared" si="240"/>
        <v>1.8</v>
      </c>
      <c r="R201" s="130">
        <f t="shared" si="241"/>
        <v>1.8</v>
      </c>
      <c r="S201" s="130">
        <f t="shared" si="242"/>
        <v>1.8</v>
      </c>
      <c r="T201" s="130">
        <f t="shared" si="243"/>
        <v>1.8</v>
      </c>
      <c r="U201" s="130">
        <f t="shared" si="244"/>
        <v>1.8</v>
      </c>
      <c r="V201" s="130">
        <f t="shared" si="245"/>
        <v>1.8</v>
      </c>
      <c r="W201" s="130">
        <f t="shared" si="246"/>
        <v>1.8</v>
      </c>
      <c r="X201" s="130">
        <f t="shared" si="247"/>
        <v>1.8</v>
      </c>
      <c r="Y201" s="130">
        <f t="shared" si="248"/>
        <v>1.8</v>
      </c>
      <c r="Z201" s="130">
        <f t="shared" si="249"/>
        <v>1.8</v>
      </c>
      <c r="AA201" s="100">
        <f t="shared" si="158"/>
        <v>21.600000000000005</v>
      </c>
      <c r="AB201" s="100">
        <f t="shared" si="254"/>
        <v>1.8</v>
      </c>
      <c r="AC201" s="100">
        <f t="shared" si="254"/>
        <v>1.8</v>
      </c>
      <c r="AD201" s="100">
        <f t="shared" si="254"/>
        <v>1.8</v>
      </c>
      <c r="AE201" s="100">
        <f t="shared" si="254"/>
        <v>1.8</v>
      </c>
      <c r="AF201" s="100">
        <f t="shared" si="254"/>
        <v>1.8</v>
      </c>
      <c r="AG201" s="100">
        <f t="shared" si="254"/>
        <v>1.8</v>
      </c>
      <c r="AH201" s="100">
        <f t="shared" si="254"/>
        <v>1.8</v>
      </c>
      <c r="AI201" s="100">
        <f t="shared" si="254"/>
        <v>1.8</v>
      </c>
      <c r="AJ201" s="100">
        <f t="shared" si="254"/>
        <v>1.8</v>
      </c>
      <c r="AK201" s="100">
        <f t="shared" si="254"/>
        <v>1.8</v>
      </c>
      <c r="AL201" s="100">
        <f t="shared" si="254"/>
        <v>1.8</v>
      </c>
      <c r="AM201" s="100">
        <f t="shared" si="254"/>
        <v>1.8</v>
      </c>
      <c r="AN201" s="100">
        <f t="shared" si="135"/>
        <v>21.600000000000005</v>
      </c>
      <c r="AO201" s="100">
        <f t="shared" si="255"/>
        <v>1.8</v>
      </c>
      <c r="AP201" s="100">
        <f t="shared" si="255"/>
        <v>1.8</v>
      </c>
      <c r="AQ201" s="100">
        <f t="shared" si="255"/>
        <v>1.8</v>
      </c>
      <c r="AR201" s="100">
        <f t="shared" si="255"/>
        <v>1.8</v>
      </c>
      <c r="AS201" s="100">
        <f t="shared" si="255"/>
        <v>1.8</v>
      </c>
      <c r="AT201" s="100">
        <f t="shared" si="255"/>
        <v>1.8</v>
      </c>
      <c r="AU201" s="100">
        <f t="shared" si="255"/>
        <v>1.8</v>
      </c>
      <c r="AV201" s="100">
        <f t="shared" si="255"/>
        <v>1.8</v>
      </c>
      <c r="AW201" s="100">
        <f t="shared" si="255"/>
        <v>1.8</v>
      </c>
      <c r="AX201" s="100">
        <f t="shared" si="255"/>
        <v>1.8</v>
      </c>
      <c r="AY201" s="100">
        <f t="shared" si="255"/>
        <v>1.8</v>
      </c>
      <c r="AZ201" s="100">
        <f t="shared" si="255"/>
        <v>1.8</v>
      </c>
      <c r="BA201" s="116">
        <f t="shared" si="237"/>
        <v>21.600000000000005</v>
      </c>
      <c r="BB201" s="100">
        <f t="shared" si="251"/>
        <v>1.8</v>
      </c>
      <c r="BC201" s="100">
        <f t="shared" si="251"/>
        <v>1.8</v>
      </c>
      <c r="BD201" s="100">
        <f t="shared" si="251"/>
        <v>1.8</v>
      </c>
      <c r="BE201" s="100">
        <f t="shared" si="251"/>
        <v>1.8</v>
      </c>
      <c r="BF201" s="100">
        <f t="shared" si="251"/>
        <v>1.8</v>
      </c>
      <c r="BG201" s="100">
        <f t="shared" si="251"/>
        <v>1.8</v>
      </c>
      <c r="BH201" s="100">
        <f t="shared" si="251"/>
        <v>1.8</v>
      </c>
      <c r="BI201" s="100">
        <f t="shared" si="251"/>
        <v>1.8</v>
      </c>
      <c r="BJ201" s="100">
        <f t="shared" si="251"/>
        <v>1.8</v>
      </c>
      <c r="BK201" s="100">
        <f t="shared" si="251"/>
        <v>1.8</v>
      </c>
      <c r="BL201" s="100">
        <f t="shared" si="251"/>
        <v>1.8</v>
      </c>
      <c r="BM201" s="100">
        <f t="shared" si="251"/>
        <v>1.8</v>
      </c>
      <c r="BN201" s="116">
        <f t="shared" si="256"/>
        <v>21.600000000000005</v>
      </c>
      <c r="BO201" s="100">
        <f t="shared" si="252"/>
        <v>1.8</v>
      </c>
      <c r="BP201" s="100">
        <f t="shared" si="252"/>
        <v>1.8</v>
      </c>
      <c r="BQ201" s="83">
        <f t="shared" si="137"/>
        <v>8.3333333333333332E-3</v>
      </c>
      <c r="BR201" s="100">
        <f t="shared" si="250"/>
        <v>176.4</v>
      </c>
      <c r="BS201" s="212"/>
    </row>
    <row r="202" spans="1:71" ht="12.75" customHeight="1" outlineLevel="1" x14ac:dyDescent="0.2">
      <c r="A202" s="9">
        <v>403</v>
      </c>
      <c r="B202" s="10" t="s">
        <v>151</v>
      </c>
      <c r="C202" s="9">
        <v>1430</v>
      </c>
      <c r="D202" s="12">
        <v>43048</v>
      </c>
      <c r="E202" s="33"/>
      <c r="F202" s="102">
        <v>240</v>
      </c>
      <c r="G202" s="51">
        <f t="shared" si="138"/>
        <v>216</v>
      </c>
      <c r="H202" s="71">
        <v>0</v>
      </c>
      <c r="I202" s="71">
        <v>0</v>
      </c>
      <c r="J202" s="71">
        <f t="shared" si="253"/>
        <v>3.6</v>
      </c>
      <c r="K202" s="71">
        <f t="shared" si="142"/>
        <v>21.6</v>
      </c>
      <c r="L202" s="71">
        <f t="shared" si="143"/>
        <v>21.6</v>
      </c>
      <c r="M202" s="71">
        <f t="shared" si="144"/>
        <v>21.6</v>
      </c>
      <c r="N202" s="71">
        <f t="shared" si="145"/>
        <v>21.6</v>
      </c>
      <c r="O202" s="130">
        <f t="shared" si="238"/>
        <v>1.8</v>
      </c>
      <c r="P202" s="130">
        <f t="shared" si="239"/>
        <v>1.8</v>
      </c>
      <c r="Q202" s="130">
        <f t="shared" si="240"/>
        <v>1.8</v>
      </c>
      <c r="R202" s="130">
        <f t="shared" si="241"/>
        <v>1.8</v>
      </c>
      <c r="S202" s="130">
        <f t="shared" si="242"/>
        <v>1.8</v>
      </c>
      <c r="T202" s="130">
        <f t="shared" si="243"/>
        <v>1.8</v>
      </c>
      <c r="U202" s="130">
        <f t="shared" si="244"/>
        <v>1.8</v>
      </c>
      <c r="V202" s="130">
        <f t="shared" si="245"/>
        <v>1.8</v>
      </c>
      <c r="W202" s="130">
        <f t="shared" si="246"/>
        <v>1.8</v>
      </c>
      <c r="X202" s="130">
        <f t="shared" si="247"/>
        <v>1.8</v>
      </c>
      <c r="Y202" s="130">
        <f t="shared" si="248"/>
        <v>1.8</v>
      </c>
      <c r="Z202" s="130">
        <f t="shared" si="249"/>
        <v>1.8</v>
      </c>
      <c r="AA202" s="100">
        <f t="shared" si="158"/>
        <v>21.600000000000005</v>
      </c>
      <c r="AB202" s="100">
        <f t="shared" si="254"/>
        <v>1.8</v>
      </c>
      <c r="AC202" s="100">
        <f t="shared" si="254"/>
        <v>1.8</v>
      </c>
      <c r="AD202" s="100">
        <f t="shared" si="254"/>
        <v>1.8</v>
      </c>
      <c r="AE202" s="100">
        <f t="shared" si="254"/>
        <v>1.8</v>
      </c>
      <c r="AF202" s="100">
        <f t="shared" si="254"/>
        <v>1.8</v>
      </c>
      <c r="AG202" s="100">
        <f t="shared" si="254"/>
        <v>1.8</v>
      </c>
      <c r="AH202" s="100">
        <f t="shared" si="254"/>
        <v>1.8</v>
      </c>
      <c r="AI202" s="100">
        <f t="shared" si="254"/>
        <v>1.8</v>
      </c>
      <c r="AJ202" s="100">
        <f t="shared" si="254"/>
        <v>1.8</v>
      </c>
      <c r="AK202" s="100">
        <f t="shared" si="254"/>
        <v>1.8</v>
      </c>
      <c r="AL202" s="100">
        <f t="shared" si="254"/>
        <v>1.8</v>
      </c>
      <c r="AM202" s="100">
        <f t="shared" si="254"/>
        <v>1.8</v>
      </c>
      <c r="AN202" s="100">
        <f t="shared" si="135"/>
        <v>21.600000000000005</v>
      </c>
      <c r="AO202" s="100">
        <f t="shared" si="255"/>
        <v>1.8</v>
      </c>
      <c r="AP202" s="100">
        <f t="shared" si="255"/>
        <v>1.8</v>
      </c>
      <c r="AQ202" s="100">
        <f t="shared" si="255"/>
        <v>1.8</v>
      </c>
      <c r="AR202" s="100">
        <f t="shared" si="255"/>
        <v>1.8</v>
      </c>
      <c r="AS202" s="100">
        <f t="shared" si="255"/>
        <v>1.8</v>
      </c>
      <c r="AT202" s="100">
        <f t="shared" si="255"/>
        <v>1.8</v>
      </c>
      <c r="AU202" s="100">
        <f t="shared" si="255"/>
        <v>1.8</v>
      </c>
      <c r="AV202" s="100">
        <f t="shared" si="255"/>
        <v>1.8</v>
      </c>
      <c r="AW202" s="100">
        <f t="shared" si="255"/>
        <v>1.8</v>
      </c>
      <c r="AX202" s="100">
        <f t="shared" si="255"/>
        <v>1.8</v>
      </c>
      <c r="AY202" s="100">
        <f t="shared" si="255"/>
        <v>1.8</v>
      </c>
      <c r="AZ202" s="100">
        <f t="shared" si="255"/>
        <v>1.8</v>
      </c>
      <c r="BA202" s="116">
        <f t="shared" si="237"/>
        <v>21.600000000000005</v>
      </c>
      <c r="BB202" s="100">
        <f t="shared" si="251"/>
        <v>1.8</v>
      </c>
      <c r="BC202" s="100">
        <f t="shared" si="251"/>
        <v>1.8</v>
      </c>
      <c r="BD202" s="100">
        <f t="shared" si="251"/>
        <v>1.8</v>
      </c>
      <c r="BE202" s="100">
        <f t="shared" si="251"/>
        <v>1.8</v>
      </c>
      <c r="BF202" s="100">
        <f t="shared" si="251"/>
        <v>1.8</v>
      </c>
      <c r="BG202" s="100">
        <f t="shared" si="251"/>
        <v>1.8</v>
      </c>
      <c r="BH202" s="100">
        <f t="shared" si="251"/>
        <v>1.8</v>
      </c>
      <c r="BI202" s="100">
        <f t="shared" si="251"/>
        <v>1.8</v>
      </c>
      <c r="BJ202" s="100">
        <f t="shared" si="251"/>
        <v>1.8</v>
      </c>
      <c r="BK202" s="100">
        <f t="shared" si="251"/>
        <v>1.8</v>
      </c>
      <c r="BL202" s="100">
        <f t="shared" si="251"/>
        <v>1.8</v>
      </c>
      <c r="BM202" s="100">
        <f t="shared" si="251"/>
        <v>1.8</v>
      </c>
      <c r="BN202" s="116">
        <f t="shared" si="256"/>
        <v>21.600000000000005</v>
      </c>
      <c r="BO202" s="100">
        <f t="shared" si="252"/>
        <v>1.8</v>
      </c>
      <c r="BP202" s="100">
        <f t="shared" si="252"/>
        <v>1.8</v>
      </c>
      <c r="BQ202" s="83">
        <f t="shared" si="137"/>
        <v>8.3333333333333332E-3</v>
      </c>
      <c r="BR202" s="100">
        <f t="shared" si="250"/>
        <v>176.4</v>
      </c>
      <c r="BS202" s="212"/>
    </row>
    <row r="203" spans="1:71" ht="12.75" customHeight="1" outlineLevel="1" x14ac:dyDescent="0.2">
      <c r="A203" s="9">
        <v>404</v>
      </c>
      <c r="B203" s="10" t="s">
        <v>151</v>
      </c>
      <c r="C203" s="9">
        <v>1430</v>
      </c>
      <c r="D203" s="12">
        <v>43048</v>
      </c>
      <c r="E203" s="33"/>
      <c r="F203" s="102">
        <v>240</v>
      </c>
      <c r="G203" s="51">
        <f t="shared" si="138"/>
        <v>216</v>
      </c>
      <c r="H203" s="71">
        <v>0</v>
      </c>
      <c r="I203" s="71">
        <v>0</v>
      </c>
      <c r="J203" s="71">
        <f t="shared" si="253"/>
        <v>3.6</v>
      </c>
      <c r="K203" s="71">
        <f t="shared" si="142"/>
        <v>21.6</v>
      </c>
      <c r="L203" s="71">
        <f t="shared" si="143"/>
        <v>21.6</v>
      </c>
      <c r="M203" s="71">
        <f t="shared" si="144"/>
        <v>21.6</v>
      </c>
      <c r="N203" s="71">
        <f t="shared" si="145"/>
        <v>21.6</v>
      </c>
      <c r="O203" s="130">
        <f t="shared" si="238"/>
        <v>1.8</v>
      </c>
      <c r="P203" s="130">
        <f t="shared" si="239"/>
        <v>1.8</v>
      </c>
      <c r="Q203" s="130">
        <f t="shared" si="240"/>
        <v>1.8</v>
      </c>
      <c r="R203" s="130">
        <f t="shared" si="241"/>
        <v>1.8</v>
      </c>
      <c r="S203" s="130">
        <f t="shared" si="242"/>
        <v>1.8</v>
      </c>
      <c r="T203" s="130">
        <f t="shared" si="243"/>
        <v>1.8</v>
      </c>
      <c r="U203" s="130">
        <f t="shared" si="244"/>
        <v>1.8</v>
      </c>
      <c r="V203" s="130">
        <f t="shared" si="245"/>
        <v>1.8</v>
      </c>
      <c r="W203" s="130">
        <f t="shared" si="246"/>
        <v>1.8</v>
      </c>
      <c r="X203" s="130">
        <f t="shared" si="247"/>
        <v>1.8</v>
      </c>
      <c r="Y203" s="130">
        <f t="shared" si="248"/>
        <v>1.8</v>
      </c>
      <c r="Z203" s="130">
        <f t="shared" si="249"/>
        <v>1.8</v>
      </c>
      <c r="AA203" s="100">
        <f t="shared" si="158"/>
        <v>21.600000000000005</v>
      </c>
      <c r="AB203" s="100">
        <f t="shared" si="254"/>
        <v>1.8</v>
      </c>
      <c r="AC203" s="100">
        <f t="shared" si="254"/>
        <v>1.8</v>
      </c>
      <c r="AD203" s="100">
        <f t="shared" si="254"/>
        <v>1.8</v>
      </c>
      <c r="AE203" s="100">
        <f t="shared" si="254"/>
        <v>1.8</v>
      </c>
      <c r="AF203" s="100">
        <f t="shared" si="254"/>
        <v>1.8</v>
      </c>
      <c r="AG203" s="100">
        <f t="shared" si="254"/>
        <v>1.8</v>
      </c>
      <c r="AH203" s="100">
        <f t="shared" si="254"/>
        <v>1.8</v>
      </c>
      <c r="AI203" s="100">
        <f t="shared" si="254"/>
        <v>1.8</v>
      </c>
      <c r="AJ203" s="100">
        <f t="shared" si="254"/>
        <v>1.8</v>
      </c>
      <c r="AK203" s="100">
        <f t="shared" si="254"/>
        <v>1.8</v>
      </c>
      <c r="AL203" s="100">
        <f t="shared" si="254"/>
        <v>1.8</v>
      </c>
      <c r="AM203" s="100">
        <f t="shared" si="254"/>
        <v>1.8</v>
      </c>
      <c r="AN203" s="100">
        <f t="shared" si="135"/>
        <v>21.600000000000005</v>
      </c>
      <c r="AO203" s="100">
        <f t="shared" si="255"/>
        <v>1.8</v>
      </c>
      <c r="AP203" s="100">
        <f t="shared" si="255"/>
        <v>1.8</v>
      </c>
      <c r="AQ203" s="100">
        <f t="shared" si="255"/>
        <v>1.8</v>
      </c>
      <c r="AR203" s="100">
        <f t="shared" si="255"/>
        <v>1.8</v>
      </c>
      <c r="AS203" s="100">
        <f t="shared" si="255"/>
        <v>1.8</v>
      </c>
      <c r="AT203" s="100">
        <f t="shared" si="255"/>
        <v>1.8</v>
      </c>
      <c r="AU203" s="100">
        <f t="shared" si="255"/>
        <v>1.8</v>
      </c>
      <c r="AV203" s="100">
        <f t="shared" si="255"/>
        <v>1.8</v>
      </c>
      <c r="AW203" s="100">
        <f t="shared" si="255"/>
        <v>1.8</v>
      </c>
      <c r="AX203" s="100">
        <f t="shared" si="255"/>
        <v>1.8</v>
      </c>
      <c r="AY203" s="100">
        <f t="shared" si="255"/>
        <v>1.8</v>
      </c>
      <c r="AZ203" s="100">
        <f t="shared" si="255"/>
        <v>1.8</v>
      </c>
      <c r="BA203" s="116">
        <f t="shared" si="237"/>
        <v>21.600000000000005</v>
      </c>
      <c r="BB203" s="100">
        <f t="shared" si="251"/>
        <v>1.8</v>
      </c>
      <c r="BC203" s="100">
        <f t="shared" si="251"/>
        <v>1.8</v>
      </c>
      <c r="BD203" s="100">
        <f t="shared" si="251"/>
        <v>1.8</v>
      </c>
      <c r="BE203" s="100">
        <f t="shared" si="251"/>
        <v>1.8</v>
      </c>
      <c r="BF203" s="100">
        <f t="shared" si="251"/>
        <v>1.8</v>
      </c>
      <c r="BG203" s="100">
        <f t="shared" si="251"/>
        <v>1.8</v>
      </c>
      <c r="BH203" s="100">
        <f t="shared" si="251"/>
        <v>1.8</v>
      </c>
      <c r="BI203" s="100">
        <f t="shared" si="251"/>
        <v>1.8</v>
      </c>
      <c r="BJ203" s="100">
        <f t="shared" si="251"/>
        <v>1.8</v>
      </c>
      <c r="BK203" s="100">
        <f t="shared" si="251"/>
        <v>1.8</v>
      </c>
      <c r="BL203" s="100">
        <f t="shared" si="251"/>
        <v>1.8</v>
      </c>
      <c r="BM203" s="100">
        <f t="shared" si="251"/>
        <v>1.8</v>
      </c>
      <c r="BN203" s="116">
        <f t="shared" si="256"/>
        <v>21.600000000000005</v>
      </c>
      <c r="BO203" s="100">
        <f t="shared" si="252"/>
        <v>1.8</v>
      </c>
      <c r="BP203" s="100">
        <f t="shared" si="252"/>
        <v>1.8</v>
      </c>
      <c r="BQ203" s="83">
        <f t="shared" si="137"/>
        <v>8.3333333333333332E-3</v>
      </c>
      <c r="BR203" s="100">
        <f t="shared" si="250"/>
        <v>176.4</v>
      </c>
      <c r="BS203" s="212"/>
    </row>
    <row r="204" spans="1:71" ht="12.75" customHeight="1" outlineLevel="1" x14ac:dyDescent="0.2">
      <c r="A204" s="9">
        <v>405</v>
      </c>
      <c r="B204" s="10" t="s">
        <v>152</v>
      </c>
      <c r="C204" s="9">
        <v>1430</v>
      </c>
      <c r="D204" s="12">
        <v>43048</v>
      </c>
      <c r="E204" s="33"/>
      <c r="F204" s="102">
        <v>465</v>
      </c>
      <c r="G204" s="51">
        <f t="shared" si="138"/>
        <v>418.5</v>
      </c>
      <c r="H204" s="71">
        <v>0</v>
      </c>
      <c r="I204" s="71">
        <v>0</v>
      </c>
      <c r="J204" s="71">
        <f t="shared" si="253"/>
        <v>6.9749999999999996</v>
      </c>
      <c r="K204" s="71">
        <f t="shared" si="142"/>
        <v>41.85</v>
      </c>
      <c r="L204" s="71">
        <f t="shared" si="143"/>
        <v>41.85</v>
      </c>
      <c r="M204" s="71">
        <f t="shared" si="144"/>
        <v>41.85</v>
      </c>
      <c r="N204" s="71">
        <f t="shared" si="145"/>
        <v>41.85</v>
      </c>
      <c r="O204" s="130">
        <f t="shared" si="238"/>
        <v>3.4874999999999998</v>
      </c>
      <c r="P204" s="130">
        <f t="shared" si="239"/>
        <v>3.4874999999999998</v>
      </c>
      <c r="Q204" s="130">
        <f t="shared" si="240"/>
        <v>3.4874999999999998</v>
      </c>
      <c r="R204" s="130">
        <f t="shared" si="241"/>
        <v>3.4874999999999998</v>
      </c>
      <c r="S204" s="130">
        <f t="shared" si="242"/>
        <v>3.4874999999999998</v>
      </c>
      <c r="T204" s="130">
        <f t="shared" si="243"/>
        <v>3.4874999999999998</v>
      </c>
      <c r="U204" s="130">
        <f t="shared" si="244"/>
        <v>3.4874999999999998</v>
      </c>
      <c r="V204" s="130">
        <f t="shared" si="245"/>
        <v>3.4874999999999998</v>
      </c>
      <c r="W204" s="130">
        <f t="shared" si="246"/>
        <v>3.4874999999999998</v>
      </c>
      <c r="X204" s="130">
        <f t="shared" si="247"/>
        <v>3.4874999999999998</v>
      </c>
      <c r="Y204" s="130">
        <f t="shared" si="248"/>
        <v>3.4874999999999998</v>
      </c>
      <c r="Z204" s="130">
        <f t="shared" si="249"/>
        <v>3.4874999999999998</v>
      </c>
      <c r="AA204" s="100">
        <f t="shared" si="158"/>
        <v>41.849999999999994</v>
      </c>
      <c r="AB204" s="100">
        <f t="shared" si="254"/>
        <v>3.4874999999999998</v>
      </c>
      <c r="AC204" s="100">
        <f t="shared" si="254"/>
        <v>3.4874999999999998</v>
      </c>
      <c r="AD204" s="100">
        <f t="shared" si="254"/>
        <v>3.4874999999999998</v>
      </c>
      <c r="AE204" s="100">
        <f t="shared" si="254"/>
        <v>3.4874999999999998</v>
      </c>
      <c r="AF204" s="100">
        <f t="shared" si="254"/>
        <v>3.4874999999999998</v>
      </c>
      <c r="AG204" s="100">
        <f t="shared" si="254"/>
        <v>3.4874999999999998</v>
      </c>
      <c r="AH204" s="100">
        <f t="shared" si="254"/>
        <v>3.4874999999999998</v>
      </c>
      <c r="AI204" s="100">
        <f t="shared" si="254"/>
        <v>3.4874999999999998</v>
      </c>
      <c r="AJ204" s="100">
        <f t="shared" si="254"/>
        <v>3.4874999999999998</v>
      </c>
      <c r="AK204" s="100">
        <f t="shared" si="254"/>
        <v>3.4874999999999998</v>
      </c>
      <c r="AL204" s="100">
        <f t="shared" si="254"/>
        <v>3.4874999999999998</v>
      </c>
      <c r="AM204" s="100">
        <f t="shared" si="254"/>
        <v>3.4874999999999998</v>
      </c>
      <c r="AN204" s="100">
        <f t="shared" si="135"/>
        <v>41.849999999999994</v>
      </c>
      <c r="AO204" s="100">
        <f t="shared" si="255"/>
        <v>3.4874999999999998</v>
      </c>
      <c r="AP204" s="100">
        <f t="shared" si="255"/>
        <v>3.4874999999999998</v>
      </c>
      <c r="AQ204" s="100">
        <f t="shared" si="255"/>
        <v>3.4874999999999998</v>
      </c>
      <c r="AR204" s="100">
        <f t="shared" si="255"/>
        <v>3.4874999999999998</v>
      </c>
      <c r="AS204" s="100">
        <f t="shared" si="255"/>
        <v>3.4874999999999998</v>
      </c>
      <c r="AT204" s="100">
        <f t="shared" si="255"/>
        <v>3.4874999999999998</v>
      </c>
      <c r="AU204" s="100">
        <f t="shared" si="255"/>
        <v>3.4874999999999998</v>
      </c>
      <c r="AV204" s="100">
        <f t="shared" si="255"/>
        <v>3.4874999999999998</v>
      </c>
      <c r="AW204" s="100">
        <f t="shared" si="255"/>
        <v>3.4874999999999998</v>
      </c>
      <c r="AX204" s="100">
        <f t="shared" si="255"/>
        <v>3.4874999999999998</v>
      </c>
      <c r="AY204" s="100">
        <f t="shared" si="255"/>
        <v>3.4874999999999998</v>
      </c>
      <c r="AZ204" s="100">
        <f t="shared" si="255"/>
        <v>3.4874999999999998</v>
      </c>
      <c r="BA204" s="116">
        <f t="shared" si="237"/>
        <v>41.849999999999994</v>
      </c>
      <c r="BB204" s="100">
        <f t="shared" si="251"/>
        <v>3.4874999999999998</v>
      </c>
      <c r="BC204" s="100">
        <f t="shared" si="251"/>
        <v>3.4874999999999998</v>
      </c>
      <c r="BD204" s="100">
        <f t="shared" si="251"/>
        <v>3.4874999999999998</v>
      </c>
      <c r="BE204" s="100">
        <f t="shared" si="251"/>
        <v>3.4874999999999998</v>
      </c>
      <c r="BF204" s="100">
        <f t="shared" si="251"/>
        <v>3.4874999999999998</v>
      </c>
      <c r="BG204" s="100">
        <f t="shared" si="251"/>
        <v>3.4874999999999998</v>
      </c>
      <c r="BH204" s="100">
        <f t="shared" si="251"/>
        <v>3.4874999999999998</v>
      </c>
      <c r="BI204" s="100">
        <f t="shared" si="251"/>
        <v>3.4874999999999998</v>
      </c>
      <c r="BJ204" s="100">
        <f t="shared" si="251"/>
        <v>3.4874999999999998</v>
      </c>
      <c r="BK204" s="100">
        <f t="shared" si="251"/>
        <v>3.4874999999999998</v>
      </c>
      <c r="BL204" s="100">
        <f t="shared" si="251"/>
        <v>3.4874999999999998</v>
      </c>
      <c r="BM204" s="100">
        <f t="shared" si="251"/>
        <v>3.4874999999999998</v>
      </c>
      <c r="BN204" s="116">
        <f t="shared" si="256"/>
        <v>41.849999999999994</v>
      </c>
      <c r="BO204" s="100">
        <f t="shared" si="252"/>
        <v>3.4874999999999998</v>
      </c>
      <c r="BP204" s="100">
        <f t="shared" si="252"/>
        <v>3.4874999999999998</v>
      </c>
      <c r="BQ204" s="83">
        <f t="shared" si="137"/>
        <v>8.3333333333333332E-3</v>
      </c>
      <c r="BR204" s="100">
        <f t="shared" si="250"/>
        <v>341.77499999999998</v>
      </c>
      <c r="BS204" s="212"/>
    </row>
    <row r="205" spans="1:71" ht="12.75" customHeight="1" outlineLevel="1" x14ac:dyDescent="0.2">
      <c r="A205" s="9">
        <v>406</v>
      </c>
      <c r="B205" s="10" t="s">
        <v>152</v>
      </c>
      <c r="C205" s="9">
        <v>1430</v>
      </c>
      <c r="D205" s="12">
        <v>43048</v>
      </c>
      <c r="E205" s="33"/>
      <c r="F205" s="102">
        <v>465</v>
      </c>
      <c r="G205" s="51">
        <f t="shared" si="138"/>
        <v>418.5</v>
      </c>
      <c r="H205" s="71">
        <v>0</v>
      </c>
      <c r="I205" s="71">
        <v>0</v>
      </c>
      <c r="J205" s="71">
        <f t="shared" si="253"/>
        <v>6.9749999999999996</v>
      </c>
      <c r="K205" s="71">
        <f t="shared" si="142"/>
        <v>41.85</v>
      </c>
      <c r="L205" s="71">
        <f t="shared" si="143"/>
        <v>41.85</v>
      </c>
      <c r="M205" s="71">
        <f t="shared" si="144"/>
        <v>41.85</v>
      </c>
      <c r="N205" s="71">
        <f t="shared" si="145"/>
        <v>41.85</v>
      </c>
      <c r="O205" s="130">
        <f t="shared" si="238"/>
        <v>3.4874999999999998</v>
      </c>
      <c r="P205" s="130">
        <f t="shared" si="239"/>
        <v>3.4874999999999998</v>
      </c>
      <c r="Q205" s="130">
        <f t="shared" si="240"/>
        <v>3.4874999999999998</v>
      </c>
      <c r="R205" s="130">
        <f t="shared" si="241"/>
        <v>3.4874999999999998</v>
      </c>
      <c r="S205" s="130">
        <f t="shared" si="242"/>
        <v>3.4874999999999998</v>
      </c>
      <c r="T205" s="130">
        <f t="shared" si="243"/>
        <v>3.4874999999999998</v>
      </c>
      <c r="U205" s="130">
        <f t="shared" si="244"/>
        <v>3.4874999999999998</v>
      </c>
      <c r="V205" s="130">
        <f t="shared" si="245"/>
        <v>3.4874999999999998</v>
      </c>
      <c r="W205" s="130">
        <f t="shared" si="246"/>
        <v>3.4874999999999998</v>
      </c>
      <c r="X205" s="130">
        <f t="shared" si="247"/>
        <v>3.4874999999999998</v>
      </c>
      <c r="Y205" s="130">
        <f t="shared" si="248"/>
        <v>3.4874999999999998</v>
      </c>
      <c r="Z205" s="130">
        <f t="shared" si="249"/>
        <v>3.4874999999999998</v>
      </c>
      <c r="AA205" s="100">
        <f t="shared" si="158"/>
        <v>41.849999999999994</v>
      </c>
      <c r="AB205" s="100">
        <f t="shared" si="254"/>
        <v>3.4874999999999998</v>
      </c>
      <c r="AC205" s="100">
        <f t="shared" si="254"/>
        <v>3.4874999999999998</v>
      </c>
      <c r="AD205" s="100">
        <f t="shared" si="254"/>
        <v>3.4874999999999998</v>
      </c>
      <c r="AE205" s="100">
        <f t="shared" si="254"/>
        <v>3.4874999999999998</v>
      </c>
      <c r="AF205" s="100">
        <f t="shared" si="254"/>
        <v>3.4874999999999998</v>
      </c>
      <c r="AG205" s="100">
        <f t="shared" si="254"/>
        <v>3.4874999999999998</v>
      </c>
      <c r="AH205" s="100">
        <f t="shared" si="254"/>
        <v>3.4874999999999998</v>
      </c>
      <c r="AI205" s="100">
        <f t="shared" si="254"/>
        <v>3.4874999999999998</v>
      </c>
      <c r="AJ205" s="100">
        <f t="shared" si="254"/>
        <v>3.4874999999999998</v>
      </c>
      <c r="AK205" s="100">
        <f t="shared" si="254"/>
        <v>3.4874999999999998</v>
      </c>
      <c r="AL205" s="100">
        <f t="shared" si="254"/>
        <v>3.4874999999999998</v>
      </c>
      <c r="AM205" s="100">
        <f t="shared" si="254"/>
        <v>3.4874999999999998</v>
      </c>
      <c r="AN205" s="100">
        <f t="shared" si="135"/>
        <v>41.849999999999994</v>
      </c>
      <c r="AO205" s="100">
        <f t="shared" si="255"/>
        <v>3.4874999999999998</v>
      </c>
      <c r="AP205" s="100">
        <f t="shared" si="255"/>
        <v>3.4874999999999998</v>
      </c>
      <c r="AQ205" s="100">
        <f t="shared" si="255"/>
        <v>3.4874999999999998</v>
      </c>
      <c r="AR205" s="100">
        <f t="shared" si="255"/>
        <v>3.4874999999999998</v>
      </c>
      <c r="AS205" s="100">
        <f t="shared" si="255"/>
        <v>3.4874999999999998</v>
      </c>
      <c r="AT205" s="100">
        <f t="shared" si="255"/>
        <v>3.4874999999999998</v>
      </c>
      <c r="AU205" s="100">
        <f t="shared" si="255"/>
        <v>3.4874999999999998</v>
      </c>
      <c r="AV205" s="100">
        <f t="shared" si="255"/>
        <v>3.4874999999999998</v>
      </c>
      <c r="AW205" s="100">
        <f t="shared" si="255"/>
        <v>3.4874999999999998</v>
      </c>
      <c r="AX205" s="100">
        <f t="shared" si="255"/>
        <v>3.4874999999999998</v>
      </c>
      <c r="AY205" s="100">
        <f t="shared" si="255"/>
        <v>3.4874999999999998</v>
      </c>
      <c r="AZ205" s="100">
        <f t="shared" si="255"/>
        <v>3.4874999999999998</v>
      </c>
      <c r="BA205" s="116">
        <f t="shared" si="237"/>
        <v>41.849999999999994</v>
      </c>
      <c r="BB205" s="100">
        <f t="shared" ref="BB205:BM214" si="257">$G205*$BQ205</f>
        <v>3.4874999999999998</v>
      </c>
      <c r="BC205" s="100">
        <f t="shared" si="257"/>
        <v>3.4874999999999998</v>
      </c>
      <c r="BD205" s="100">
        <f t="shared" si="257"/>
        <v>3.4874999999999998</v>
      </c>
      <c r="BE205" s="100">
        <f t="shared" si="257"/>
        <v>3.4874999999999998</v>
      </c>
      <c r="BF205" s="100">
        <f t="shared" si="257"/>
        <v>3.4874999999999998</v>
      </c>
      <c r="BG205" s="100">
        <f t="shared" si="257"/>
        <v>3.4874999999999998</v>
      </c>
      <c r="BH205" s="100">
        <f t="shared" si="257"/>
        <v>3.4874999999999998</v>
      </c>
      <c r="BI205" s="100">
        <f t="shared" si="257"/>
        <v>3.4874999999999998</v>
      </c>
      <c r="BJ205" s="100">
        <f t="shared" si="257"/>
        <v>3.4874999999999998</v>
      </c>
      <c r="BK205" s="100">
        <f t="shared" si="257"/>
        <v>3.4874999999999998</v>
      </c>
      <c r="BL205" s="100">
        <f t="shared" si="257"/>
        <v>3.4874999999999998</v>
      </c>
      <c r="BM205" s="100">
        <f t="shared" si="257"/>
        <v>3.4874999999999998</v>
      </c>
      <c r="BN205" s="116">
        <f t="shared" si="256"/>
        <v>41.849999999999994</v>
      </c>
      <c r="BO205" s="100">
        <f t="shared" si="252"/>
        <v>3.4874999999999998</v>
      </c>
      <c r="BP205" s="100">
        <f t="shared" si="252"/>
        <v>3.4874999999999998</v>
      </c>
      <c r="BQ205" s="83">
        <f t="shared" si="137"/>
        <v>8.3333333333333332E-3</v>
      </c>
      <c r="BR205" s="100">
        <f t="shared" si="250"/>
        <v>341.77499999999998</v>
      </c>
      <c r="BS205" s="212"/>
    </row>
    <row r="206" spans="1:71" ht="12.75" customHeight="1" outlineLevel="1" x14ac:dyDescent="0.2">
      <c r="A206" s="9">
        <v>407</v>
      </c>
      <c r="B206" s="10" t="s">
        <v>152</v>
      </c>
      <c r="C206" s="9">
        <v>1430</v>
      </c>
      <c r="D206" s="12">
        <v>43048</v>
      </c>
      <c r="E206" s="33"/>
      <c r="F206" s="102">
        <v>465</v>
      </c>
      <c r="G206" s="51">
        <f t="shared" si="138"/>
        <v>418.5</v>
      </c>
      <c r="H206" s="71">
        <v>0</v>
      </c>
      <c r="I206" s="71">
        <v>0</v>
      </c>
      <c r="J206" s="71">
        <f t="shared" si="253"/>
        <v>6.9749999999999996</v>
      </c>
      <c r="K206" s="71">
        <f t="shared" si="142"/>
        <v>41.85</v>
      </c>
      <c r="L206" s="71">
        <f t="shared" si="143"/>
        <v>41.85</v>
      </c>
      <c r="M206" s="71">
        <f t="shared" si="144"/>
        <v>41.85</v>
      </c>
      <c r="N206" s="71">
        <f t="shared" si="145"/>
        <v>41.85</v>
      </c>
      <c r="O206" s="130">
        <f t="shared" si="238"/>
        <v>3.4874999999999998</v>
      </c>
      <c r="P206" s="130">
        <f t="shared" si="239"/>
        <v>3.4874999999999998</v>
      </c>
      <c r="Q206" s="130">
        <f t="shared" si="240"/>
        <v>3.4874999999999998</v>
      </c>
      <c r="R206" s="130">
        <f t="shared" si="241"/>
        <v>3.4874999999999998</v>
      </c>
      <c r="S206" s="130">
        <f t="shared" si="242"/>
        <v>3.4874999999999998</v>
      </c>
      <c r="T206" s="130">
        <f t="shared" si="243"/>
        <v>3.4874999999999998</v>
      </c>
      <c r="U206" s="130">
        <f t="shared" si="244"/>
        <v>3.4874999999999998</v>
      </c>
      <c r="V206" s="130">
        <f t="shared" si="245"/>
        <v>3.4874999999999998</v>
      </c>
      <c r="W206" s="130">
        <f t="shared" si="246"/>
        <v>3.4874999999999998</v>
      </c>
      <c r="X206" s="130">
        <f t="shared" si="247"/>
        <v>3.4874999999999998</v>
      </c>
      <c r="Y206" s="130">
        <f t="shared" si="248"/>
        <v>3.4874999999999998</v>
      </c>
      <c r="Z206" s="130">
        <f t="shared" si="249"/>
        <v>3.4874999999999998</v>
      </c>
      <c r="AA206" s="100">
        <f t="shared" si="158"/>
        <v>41.849999999999994</v>
      </c>
      <c r="AB206" s="100">
        <f t="shared" ref="AB206:AM212" si="258">$G206*$BQ206</f>
        <v>3.4874999999999998</v>
      </c>
      <c r="AC206" s="100">
        <f t="shared" si="258"/>
        <v>3.4874999999999998</v>
      </c>
      <c r="AD206" s="100">
        <f t="shared" si="258"/>
        <v>3.4874999999999998</v>
      </c>
      <c r="AE206" s="100">
        <f t="shared" si="258"/>
        <v>3.4874999999999998</v>
      </c>
      <c r="AF206" s="100">
        <f t="shared" si="258"/>
        <v>3.4874999999999998</v>
      </c>
      <c r="AG206" s="100">
        <f t="shared" si="258"/>
        <v>3.4874999999999998</v>
      </c>
      <c r="AH206" s="100">
        <f t="shared" si="258"/>
        <v>3.4874999999999998</v>
      </c>
      <c r="AI206" s="100">
        <f t="shared" si="258"/>
        <v>3.4874999999999998</v>
      </c>
      <c r="AJ206" s="100">
        <f t="shared" si="258"/>
        <v>3.4874999999999998</v>
      </c>
      <c r="AK206" s="100">
        <f t="shared" si="258"/>
        <v>3.4874999999999998</v>
      </c>
      <c r="AL206" s="100">
        <f t="shared" si="258"/>
        <v>3.4874999999999998</v>
      </c>
      <c r="AM206" s="100">
        <f t="shared" si="258"/>
        <v>3.4874999999999998</v>
      </c>
      <c r="AN206" s="100">
        <f t="shared" si="135"/>
        <v>41.849999999999994</v>
      </c>
      <c r="AO206" s="100">
        <f t="shared" ref="AO206:AZ212" si="259">$G206*$BQ206</f>
        <v>3.4874999999999998</v>
      </c>
      <c r="AP206" s="100">
        <f t="shared" si="259"/>
        <v>3.4874999999999998</v>
      </c>
      <c r="AQ206" s="100">
        <f t="shared" si="259"/>
        <v>3.4874999999999998</v>
      </c>
      <c r="AR206" s="100">
        <f t="shared" si="259"/>
        <v>3.4874999999999998</v>
      </c>
      <c r="AS206" s="100">
        <f t="shared" si="259"/>
        <v>3.4874999999999998</v>
      </c>
      <c r="AT206" s="100">
        <f t="shared" si="259"/>
        <v>3.4874999999999998</v>
      </c>
      <c r="AU206" s="100">
        <f t="shared" si="259"/>
        <v>3.4874999999999998</v>
      </c>
      <c r="AV206" s="100">
        <f t="shared" si="259"/>
        <v>3.4874999999999998</v>
      </c>
      <c r="AW206" s="100">
        <f t="shared" si="259"/>
        <v>3.4874999999999998</v>
      </c>
      <c r="AX206" s="100">
        <f t="shared" si="259"/>
        <v>3.4874999999999998</v>
      </c>
      <c r="AY206" s="100">
        <f t="shared" si="259"/>
        <v>3.4874999999999998</v>
      </c>
      <c r="AZ206" s="100">
        <f t="shared" si="259"/>
        <v>3.4874999999999998</v>
      </c>
      <c r="BA206" s="116">
        <f t="shared" si="237"/>
        <v>41.849999999999994</v>
      </c>
      <c r="BB206" s="100">
        <f t="shared" si="257"/>
        <v>3.4874999999999998</v>
      </c>
      <c r="BC206" s="100">
        <f t="shared" si="257"/>
        <v>3.4874999999999998</v>
      </c>
      <c r="BD206" s="100">
        <f t="shared" si="257"/>
        <v>3.4874999999999998</v>
      </c>
      <c r="BE206" s="100">
        <f t="shared" si="257"/>
        <v>3.4874999999999998</v>
      </c>
      <c r="BF206" s="100">
        <f t="shared" si="257"/>
        <v>3.4874999999999998</v>
      </c>
      <c r="BG206" s="100">
        <f t="shared" si="257"/>
        <v>3.4874999999999998</v>
      </c>
      <c r="BH206" s="100">
        <f t="shared" si="257"/>
        <v>3.4874999999999998</v>
      </c>
      <c r="BI206" s="100">
        <f t="shared" si="257"/>
        <v>3.4874999999999998</v>
      </c>
      <c r="BJ206" s="100">
        <f t="shared" si="257"/>
        <v>3.4874999999999998</v>
      </c>
      <c r="BK206" s="100">
        <f t="shared" si="257"/>
        <v>3.4874999999999998</v>
      </c>
      <c r="BL206" s="100">
        <f t="shared" si="257"/>
        <v>3.4874999999999998</v>
      </c>
      <c r="BM206" s="100">
        <f t="shared" si="257"/>
        <v>3.4874999999999998</v>
      </c>
      <c r="BN206" s="116">
        <f t="shared" si="256"/>
        <v>41.849999999999994</v>
      </c>
      <c r="BO206" s="100">
        <f t="shared" si="252"/>
        <v>3.4874999999999998</v>
      </c>
      <c r="BP206" s="100">
        <f t="shared" si="252"/>
        <v>3.4874999999999998</v>
      </c>
      <c r="BQ206" s="83">
        <f t="shared" si="137"/>
        <v>8.3333333333333332E-3</v>
      </c>
      <c r="BR206" s="100">
        <f t="shared" si="250"/>
        <v>341.77499999999998</v>
      </c>
      <c r="BS206" s="212"/>
    </row>
    <row r="207" spans="1:71" ht="12.75" customHeight="1" outlineLevel="1" x14ac:dyDescent="0.2">
      <c r="A207" s="9">
        <v>408</v>
      </c>
      <c r="B207" s="10" t="s">
        <v>152</v>
      </c>
      <c r="C207" s="9">
        <v>1430</v>
      </c>
      <c r="D207" s="12">
        <v>43048</v>
      </c>
      <c r="E207" s="33"/>
      <c r="F207" s="102">
        <v>465</v>
      </c>
      <c r="G207" s="51">
        <f t="shared" si="138"/>
        <v>418.5</v>
      </c>
      <c r="H207" s="71">
        <v>0</v>
      </c>
      <c r="I207" s="71">
        <v>0</v>
      </c>
      <c r="J207" s="71">
        <f t="shared" si="253"/>
        <v>6.9749999999999996</v>
      </c>
      <c r="K207" s="71">
        <f t="shared" si="142"/>
        <v>41.85</v>
      </c>
      <c r="L207" s="71">
        <f t="shared" si="143"/>
        <v>41.85</v>
      </c>
      <c r="M207" s="71">
        <f t="shared" si="144"/>
        <v>41.85</v>
      </c>
      <c r="N207" s="71">
        <f t="shared" si="145"/>
        <v>41.85</v>
      </c>
      <c r="O207" s="130">
        <f t="shared" si="238"/>
        <v>3.4874999999999998</v>
      </c>
      <c r="P207" s="130">
        <f t="shared" si="239"/>
        <v>3.4874999999999998</v>
      </c>
      <c r="Q207" s="130">
        <f t="shared" si="240"/>
        <v>3.4874999999999998</v>
      </c>
      <c r="R207" s="130">
        <f t="shared" si="241"/>
        <v>3.4874999999999998</v>
      </c>
      <c r="S207" s="130">
        <f t="shared" si="242"/>
        <v>3.4874999999999998</v>
      </c>
      <c r="T207" s="130">
        <f t="shared" si="243"/>
        <v>3.4874999999999998</v>
      </c>
      <c r="U207" s="130">
        <f t="shared" si="244"/>
        <v>3.4874999999999998</v>
      </c>
      <c r="V207" s="130">
        <f t="shared" si="245"/>
        <v>3.4874999999999998</v>
      </c>
      <c r="W207" s="130">
        <f t="shared" si="246"/>
        <v>3.4874999999999998</v>
      </c>
      <c r="X207" s="130">
        <f t="shared" si="247"/>
        <v>3.4874999999999998</v>
      </c>
      <c r="Y207" s="130">
        <f t="shared" si="248"/>
        <v>3.4874999999999998</v>
      </c>
      <c r="Z207" s="130">
        <f t="shared" si="249"/>
        <v>3.4874999999999998</v>
      </c>
      <c r="AA207" s="100">
        <f t="shared" si="158"/>
        <v>41.849999999999994</v>
      </c>
      <c r="AB207" s="100">
        <f t="shared" si="258"/>
        <v>3.4874999999999998</v>
      </c>
      <c r="AC207" s="100">
        <f t="shared" si="258"/>
        <v>3.4874999999999998</v>
      </c>
      <c r="AD207" s="100">
        <f t="shared" si="258"/>
        <v>3.4874999999999998</v>
      </c>
      <c r="AE207" s="100">
        <f t="shared" si="258"/>
        <v>3.4874999999999998</v>
      </c>
      <c r="AF207" s="100">
        <f t="shared" si="258"/>
        <v>3.4874999999999998</v>
      </c>
      <c r="AG207" s="100">
        <f t="shared" si="258"/>
        <v>3.4874999999999998</v>
      </c>
      <c r="AH207" s="100">
        <f t="shared" si="258"/>
        <v>3.4874999999999998</v>
      </c>
      <c r="AI207" s="100">
        <f t="shared" si="258"/>
        <v>3.4874999999999998</v>
      </c>
      <c r="AJ207" s="100">
        <f t="shared" si="258"/>
        <v>3.4874999999999998</v>
      </c>
      <c r="AK207" s="100">
        <f t="shared" si="258"/>
        <v>3.4874999999999998</v>
      </c>
      <c r="AL207" s="100">
        <f t="shared" si="258"/>
        <v>3.4874999999999998</v>
      </c>
      <c r="AM207" s="100">
        <f t="shared" si="258"/>
        <v>3.4874999999999998</v>
      </c>
      <c r="AN207" s="100">
        <f t="shared" si="135"/>
        <v>41.849999999999994</v>
      </c>
      <c r="AO207" s="100">
        <f t="shared" si="259"/>
        <v>3.4874999999999998</v>
      </c>
      <c r="AP207" s="100">
        <f t="shared" si="259"/>
        <v>3.4874999999999998</v>
      </c>
      <c r="AQ207" s="100">
        <f t="shared" si="259"/>
        <v>3.4874999999999998</v>
      </c>
      <c r="AR207" s="100">
        <f t="shared" si="259"/>
        <v>3.4874999999999998</v>
      </c>
      <c r="AS207" s="100">
        <f t="shared" si="259"/>
        <v>3.4874999999999998</v>
      </c>
      <c r="AT207" s="100">
        <f t="shared" si="259"/>
        <v>3.4874999999999998</v>
      </c>
      <c r="AU207" s="100">
        <f t="shared" si="259"/>
        <v>3.4874999999999998</v>
      </c>
      <c r="AV207" s="100">
        <f t="shared" si="259"/>
        <v>3.4874999999999998</v>
      </c>
      <c r="AW207" s="100">
        <f t="shared" si="259"/>
        <v>3.4874999999999998</v>
      </c>
      <c r="AX207" s="100">
        <f t="shared" si="259"/>
        <v>3.4874999999999998</v>
      </c>
      <c r="AY207" s="100">
        <f t="shared" si="259"/>
        <v>3.4874999999999998</v>
      </c>
      <c r="AZ207" s="100">
        <f t="shared" si="259"/>
        <v>3.4874999999999998</v>
      </c>
      <c r="BA207" s="116">
        <f t="shared" si="237"/>
        <v>41.849999999999994</v>
      </c>
      <c r="BB207" s="100">
        <f t="shared" si="257"/>
        <v>3.4874999999999998</v>
      </c>
      <c r="BC207" s="100">
        <f t="shared" si="257"/>
        <v>3.4874999999999998</v>
      </c>
      <c r="BD207" s="100">
        <f t="shared" si="257"/>
        <v>3.4874999999999998</v>
      </c>
      <c r="BE207" s="100">
        <f t="shared" si="257"/>
        <v>3.4874999999999998</v>
      </c>
      <c r="BF207" s="100">
        <f t="shared" si="257"/>
        <v>3.4874999999999998</v>
      </c>
      <c r="BG207" s="100">
        <f t="shared" si="257"/>
        <v>3.4874999999999998</v>
      </c>
      <c r="BH207" s="100">
        <f t="shared" si="257"/>
        <v>3.4874999999999998</v>
      </c>
      <c r="BI207" s="100">
        <f t="shared" si="257"/>
        <v>3.4874999999999998</v>
      </c>
      <c r="BJ207" s="100">
        <f t="shared" si="257"/>
        <v>3.4874999999999998</v>
      </c>
      <c r="BK207" s="100">
        <f t="shared" si="257"/>
        <v>3.4874999999999998</v>
      </c>
      <c r="BL207" s="100">
        <f t="shared" si="257"/>
        <v>3.4874999999999998</v>
      </c>
      <c r="BM207" s="100">
        <f t="shared" si="257"/>
        <v>3.4874999999999998</v>
      </c>
      <c r="BN207" s="116">
        <f t="shared" si="256"/>
        <v>41.849999999999994</v>
      </c>
      <c r="BO207" s="100">
        <f t="shared" si="252"/>
        <v>3.4874999999999998</v>
      </c>
      <c r="BP207" s="100">
        <f t="shared" si="252"/>
        <v>3.4874999999999998</v>
      </c>
      <c r="BQ207" s="83">
        <f t="shared" si="137"/>
        <v>8.3333333333333332E-3</v>
      </c>
      <c r="BR207" s="100">
        <f t="shared" si="250"/>
        <v>341.77499999999998</v>
      </c>
      <c r="BS207" s="212"/>
    </row>
    <row r="208" spans="1:71" ht="12.75" customHeight="1" outlineLevel="1" x14ac:dyDescent="0.2">
      <c r="A208" s="9">
        <v>409</v>
      </c>
      <c r="B208" s="10" t="s">
        <v>152</v>
      </c>
      <c r="C208" s="9">
        <v>1430</v>
      </c>
      <c r="D208" s="12">
        <v>43048</v>
      </c>
      <c r="E208" s="33"/>
      <c r="F208" s="102">
        <v>465</v>
      </c>
      <c r="G208" s="51">
        <f t="shared" si="138"/>
        <v>418.5</v>
      </c>
      <c r="H208" s="71">
        <v>0</v>
      </c>
      <c r="I208" s="71">
        <v>0</v>
      </c>
      <c r="J208" s="71">
        <f t="shared" si="253"/>
        <v>6.9749999999999996</v>
      </c>
      <c r="K208" s="71">
        <f t="shared" si="142"/>
        <v>41.85</v>
      </c>
      <c r="L208" s="71">
        <f t="shared" si="143"/>
        <v>41.85</v>
      </c>
      <c r="M208" s="71">
        <f t="shared" si="144"/>
        <v>41.85</v>
      </c>
      <c r="N208" s="71">
        <f t="shared" si="145"/>
        <v>41.85</v>
      </c>
      <c r="O208" s="130">
        <f t="shared" si="238"/>
        <v>3.4874999999999998</v>
      </c>
      <c r="P208" s="130">
        <f t="shared" si="239"/>
        <v>3.4874999999999998</v>
      </c>
      <c r="Q208" s="130">
        <f t="shared" si="240"/>
        <v>3.4874999999999998</v>
      </c>
      <c r="R208" s="130">
        <f t="shared" si="241"/>
        <v>3.4874999999999998</v>
      </c>
      <c r="S208" s="130">
        <f t="shared" si="242"/>
        <v>3.4874999999999998</v>
      </c>
      <c r="T208" s="130">
        <f t="shared" si="243"/>
        <v>3.4874999999999998</v>
      </c>
      <c r="U208" s="130">
        <f t="shared" si="244"/>
        <v>3.4874999999999998</v>
      </c>
      <c r="V208" s="130">
        <f t="shared" si="245"/>
        <v>3.4874999999999998</v>
      </c>
      <c r="W208" s="130">
        <f t="shared" si="246"/>
        <v>3.4874999999999998</v>
      </c>
      <c r="X208" s="130">
        <f t="shared" si="247"/>
        <v>3.4874999999999998</v>
      </c>
      <c r="Y208" s="130">
        <f t="shared" si="248"/>
        <v>3.4874999999999998</v>
      </c>
      <c r="Z208" s="130">
        <f t="shared" si="249"/>
        <v>3.4874999999999998</v>
      </c>
      <c r="AA208" s="100">
        <f t="shared" si="158"/>
        <v>41.849999999999994</v>
      </c>
      <c r="AB208" s="100">
        <f t="shared" si="258"/>
        <v>3.4874999999999998</v>
      </c>
      <c r="AC208" s="100">
        <f t="shared" si="258"/>
        <v>3.4874999999999998</v>
      </c>
      <c r="AD208" s="100">
        <f t="shared" si="258"/>
        <v>3.4874999999999998</v>
      </c>
      <c r="AE208" s="100">
        <f t="shared" si="258"/>
        <v>3.4874999999999998</v>
      </c>
      <c r="AF208" s="100">
        <f t="shared" si="258"/>
        <v>3.4874999999999998</v>
      </c>
      <c r="AG208" s="100">
        <f t="shared" si="258"/>
        <v>3.4874999999999998</v>
      </c>
      <c r="AH208" s="100">
        <f t="shared" si="258"/>
        <v>3.4874999999999998</v>
      </c>
      <c r="AI208" s="100">
        <f t="shared" si="258"/>
        <v>3.4874999999999998</v>
      </c>
      <c r="AJ208" s="100">
        <f t="shared" si="258"/>
        <v>3.4874999999999998</v>
      </c>
      <c r="AK208" s="100">
        <f t="shared" si="258"/>
        <v>3.4874999999999998</v>
      </c>
      <c r="AL208" s="100">
        <f t="shared" si="258"/>
        <v>3.4874999999999998</v>
      </c>
      <c r="AM208" s="100">
        <f t="shared" si="258"/>
        <v>3.4874999999999998</v>
      </c>
      <c r="AN208" s="100">
        <f t="shared" si="135"/>
        <v>41.849999999999994</v>
      </c>
      <c r="AO208" s="100">
        <f t="shared" si="259"/>
        <v>3.4874999999999998</v>
      </c>
      <c r="AP208" s="100">
        <f t="shared" si="259"/>
        <v>3.4874999999999998</v>
      </c>
      <c r="AQ208" s="100">
        <f t="shared" si="259"/>
        <v>3.4874999999999998</v>
      </c>
      <c r="AR208" s="100">
        <f t="shared" si="259"/>
        <v>3.4874999999999998</v>
      </c>
      <c r="AS208" s="100">
        <f t="shared" si="259"/>
        <v>3.4874999999999998</v>
      </c>
      <c r="AT208" s="100">
        <f t="shared" si="259"/>
        <v>3.4874999999999998</v>
      </c>
      <c r="AU208" s="100">
        <f t="shared" si="259"/>
        <v>3.4874999999999998</v>
      </c>
      <c r="AV208" s="100">
        <f t="shared" si="259"/>
        <v>3.4874999999999998</v>
      </c>
      <c r="AW208" s="100">
        <f t="shared" si="259"/>
        <v>3.4874999999999998</v>
      </c>
      <c r="AX208" s="100">
        <f t="shared" si="259"/>
        <v>3.4874999999999998</v>
      </c>
      <c r="AY208" s="100">
        <f t="shared" si="259"/>
        <v>3.4874999999999998</v>
      </c>
      <c r="AZ208" s="100">
        <f t="shared" si="259"/>
        <v>3.4874999999999998</v>
      </c>
      <c r="BA208" s="116">
        <f t="shared" si="237"/>
        <v>41.849999999999994</v>
      </c>
      <c r="BB208" s="100">
        <f t="shared" si="257"/>
        <v>3.4874999999999998</v>
      </c>
      <c r="BC208" s="100">
        <f t="shared" si="257"/>
        <v>3.4874999999999998</v>
      </c>
      <c r="BD208" s="100">
        <f t="shared" si="257"/>
        <v>3.4874999999999998</v>
      </c>
      <c r="BE208" s="100">
        <f t="shared" si="257"/>
        <v>3.4874999999999998</v>
      </c>
      <c r="BF208" s="100">
        <f t="shared" si="257"/>
        <v>3.4874999999999998</v>
      </c>
      <c r="BG208" s="100">
        <f t="shared" si="257"/>
        <v>3.4874999999999998</v>
      </c>
      <c r="BH208" s="100">
        <f t="shared" si="257"/>
        <v>3.4874999999999998</v>
      </c>
      <c r="BI208" s="100">
        <f t="shared" si="257"/>
        <v>3.4874999999999998</v>
      </c>
      <c r="BJ208" s="100">
        <f t="shared" si="257"/>
        <v>3.4874999999999998</v>
      </c>
      <c r="BK208" s="100">
        <f t="shared" si="257"/>
        <v>3.4874999999999998</v>
      </c>
      <c r="BL208" s="100">
        <f t="shared" si="257"/>
        <v>3.4874999999999998</v>
      </c>
      <c r="BM208" s="100">
        <f t="shared" si="257"/>
        <v>3.4874999999999998</v>
      </c>
      <c r="BN208" s="116">
        <f t="shared" si="256"/>
        <v>41.849999999999994</v>
      </c>
      <c r="BO208" s="100">
        <f t="shared" si="252"/>
        <v>3.4874999999999998</v>
      </c>
      <c r="BP208" s="100">
        <f t="shared" si="252"/>
        <v>3.4874999999999998</v>
      </c>
      <c r="BQ208" s="83">
        <f t="shared" si="137"/>
        <v>8.3333333333333332E-3</v>
      </c>
      <c r="BR208" s="100">
        <f t="shared" si="250"/>
        <v>341.77499999999998</v>
      </c>
      <c r="BS208" s="212"/>
    </row>
    <row r="209" spans="1:71" ht="12.75" customHeight="1" outlineLevel="1" x14ac:dyDescent="0.2">
      <c r="A209" s="9">
        <v>410</v>
      </c>
      <c r="B209" s="10" t="s">
        <v>154</v>
      </c>
      <c r="C209" s="9">
        <v>176654</v>
      </c>
      <c r="D209" s="12">
        <v>43473</v>
      </c>
      <c r="E209" s="33"/>
      <c r="F209" s="102">
        <v>1300</v>
      </c>
      <c r="G209" s="51">
        <f t="shared" si="138"/>
        <v>1170</v>
      </c>
      <c r="H209" s="71">
        <v>0</v>
      </c>
      <c r="I209" s="71">
        <v>0</v>
      </c>
      <c r="J209" s="71">
        <v>0</v>
      </c>
      <c r="K209" s="71">
        <v>0</v>
      </c>
      <c r="L209" s="71">
        <v>117</v>
      </c>
      <c r="M209" s="71">
        <f t="shared" si="144"/>
        <v>117</v>
      </c>
      <c r="N209" s="71">
        <f t="shared" si="145"/>
        <v>117</v>
      </c>
      <c r="O209" s="130">
        <f t="shared" si="238"/>
        <v>9.75</v>
      </c>
      <c r="P209" s="130">
        <f t="shared" si="239"/>
        <v>9.75</v>
      </c>
      <c r="Q209" s="130">
        <f t="shared" si="240"/>
        <v>9.75</v>
      </c>
      <c r="R209" s="130">
        <f t="shared" si="241"/>
        <v>9.75</v>
      </c>
      <c r="S209" s="130">
        <f t="shared" si="242"/>
        <v>9.75</v>
      </c>
      <c r="T209" s="130">
        <f t="shared" si="243"/>
        <v>9.75</v>
      </c>
      <c r="U209" s="130">
        <f t="shared" si="244"/>
        <v>9.75</v>
      </c>
      <c r="V209" s="130">
        <f t="shared" si="245"/>
        <v>9.75</v>
      </c>
      <c r="W209" s="130">
        <f t="shared" si="246"/>
        <v>9.75</v>
      </c>
      <c r="X209" s="130">
        <f t="shared" si="247"/>
        <v>9.75</v>
      </c>
      <c r="Y209" s="130">
        <f t="shared" si="248"/>
        <v>9.75</v>
      </c>
      <c r="Z209" s="130">
        <f t="shared" si="249"/>
        <v>9.75</v>
      </c>
      <c r="AA209" s="100">
        <f t="shared" si="158"/>
        <v>117</v>
      </c>
      <c r="AB209" s="100">
        <f t="shared" si="258"/>
        <v>9.75</v>
      </c>
      <c r="AC209" s="100">
        <f t="shared" si="258"/>
        <v>9.75</v>
      </c>
      <c r="AD209" s="100">
        <f t="shared" si="258"/>
        <v>9.75</v>
      </c>
      <c r="AE209" s="100">
        <f t="shared" si="258"/>
        <v>9.75</v>
      </c>
      <c r="AF209" s="100">
        <f t="shared" si="258"/>
        <v>9.75</v>
      </c>
      <c r="AG209" s="100">
        <f t="shared" si="258"/>
        <v>9.75</v>
      </c>
      <c r="AH209" s="100">
        <f t="shared" si="258"/>
        <v>9.75</v>
      </c>
      <c r="AI209" s="100">
        <f t="shared" si="258"/>
        <v>9.75</v>
      </c>
      <c r="AJ209" s="100">
        <f t="shared" si="258"/>
        <v>9.75</v>
      </c>
      <c r="AK209" s="100">
        <f t="shared" si="258"/>
        <v>9.75</v>
      </c>
      <c r="AL209" s="100">
        <f t="shared" si="258"/>
        <v>9.75</v>
      </c>
      <c r="AM209" s="100">
        <f t="shared" si="258"/>
        <v>9.75</v>
      </c>
      <c r="AN209" s="100">
        <f t="shared" si="135"/>
        <v>117</v>
      </c>
      <c r="AO209" s="100">
        <f t="shared" si="259"/>
        <v>9.75</v>
      </c>
      <c r="AP209" s="100">
        <f t="shared" si="259"/>
        <v>9.75</v>
      </c>
      <c r="AQ209" s="100">
        <f t="shared" si="259"/>
        <v>9.75</v>
      </c>
      <c r="AR209" s="100">
        <f t="shared" si="259"/>
        <v>9.75</v>
      </c>
      <c r="AS209" s="100">
        <f t="shared" si="259"/>
        <v>9.75</v>
      </c>
      <c r="AT209" s="100">
        <f t="shared" si="259"/>
        <v>9.75</v>
      </c>
      <c r="AU209" s="100">
        <f t="shared" si="259"/>
        <v>9.75</v>
      </c>
      <c r="AV209" s="100">
        <f t="shared" si="259"/>
        <v>9.75</v>
      </c>
      <c r="AW209" s="100">
        <f t="shared" si="259"/>
        <v>9.75</v>
      </c>
      <c r="AX209" s="100">
        <f t="shared" si="259"/>
        <v>9.75</v>
      </c>
      <c r="AY209" s="100">
        <f t="shared" si="259"/>
        <v>9.75</v>
      </c>
      <c r="AZ209" s="100">
        <f t="shared" si="259"/>
        <v>9.75</v>
      </c>
      <c r="BA209" s="116">
        <f>SUM(AO209:AZ209)</f>
        <v>117</v>
      </c>
      <c r="BB209" s="100">
        <f t="shared" si="257"/>
        <v>9.75</v>
      </c>
      <c r="BC209" s="100">
        <f t="shared" si="257"/>
        <v>9.75</v>
      </c>
      <c r="BD209" s="100">
        <f t="shared" si="257"/>
        <v>9.75</v>
      </c>
      <c r="BE209" s="100">
        <f t="shared" si="257"/>
        <v>9.75</v>
      </c>
      <c r="BF209" s="100">
        <f t="shared" si="257"/>
        <v>9.75</v>
      </c>
      <c r="BG209" s="100">
        <f t="shared" si="257"/>
        <v>9.75</v>
      </c>
      <c r="BH209" s="100">
        <f t="shared" si="257"/>
        <v>9.75</v>
      </c>
      <c r="BI209" s="100">
        <f t="shared" si="257"/>
        <v>9.75</v>
      </c>
      <c r="BJ209" s="100">
        <f t="shared" si="257"/>
        <v>9.75</v>
      </c>
      <c r="BK209" s="100">
        <f t="shared" si="257"/>
        <v>9.75</v>
      </c>
      <c r="BL209" s="100">
        <f t="shared" si="257"/>
        <v>9.75</v>
      </c>
      <c r="BM209" s="100">
        <f t="shared" si="257"/>
        <v>9.75</v>
      </c>
      <c r="BN209" s="116">
        <f t="shared" si="256"/>
        <v>117</v>
      </c>
      <c r="BO209" s="100">
        <f t="shared" si="252"/>
        <v>9.75</v>
      </c>
      <c r="BP209" s="100">
        <f t="shared" si="252"/>
        <v>9.75</v>
      </c>
      <c r="BQ209" s="83">
        <f t="shared" si="137"/>
        <v>8.3333333333333332E-3</v>
      </c>
      <c r="BR209" s="100">
        <f t="shared" si="250"/>
        <v>819</v>
      </c>
      <c r="BS209" s="212"/>
    </row>
    <row r="210" spans="1:71" ht="12.75" customHeight="1" outlineLevel="1" x14ac:dyDescent="0.2">
      <c r="A210" s="9"/>
      <c r="B210" s="10" t="s">
        <v>191</v>
      </c>
      <c r="C210" s="9">
        <v>568</v>
      </c>
      <c r="D210" s="12">
        <v>43734</v>
      </c>
      <c r="E210" s="33"/>
      <c r="F210" s="102">
        <v>429</v>
      </c>
      <c r="G210" s="51">
        <f t="shared" si="138"/>
        <v>386.1</v>
      </c>
      <c r="H210" s="71">
        <v>0</v>
      </c>
      <c r="I210" s="71">
        <v>0</v>
      </c>
      <c r="J210" s="71">
        <v>0</v>
      </c>
      <c r="K210" s="71">
        <v>0</v>
      </c>
      <c r="L210" s="71">
        <v>10.08</v>
      </c>
      <c r="M210" s="71">
        <f t="shared" si="144"/>
        <v>38.610000000000007</v>
      </c>
      <c r="N210" s="71">
        <f t="shared" si="145"/>
        <v>38.610000000000007</v>
      </c>
      <c r="O210" s="130">
        <f t="shared" si="238"/>
        <v>3.2175000000000002</v>
      </c>
      <c r="P210" s="130">
        <f t="shared" si="239"/>
        <v>3.2175000000000002</v>
      </c>
      <c r="Q210" s="130">
        <f t="shared" si="240"/>
        <v>3.2175000000000002</v>
      </c>
      <c r="R210" s="130">
        <f t="shared" si="241"/>
        <v>3.2175000000000002</v>
      </c>
      <c r="S210" s="130">
        <f t="shared" si="242"/>
        <v>3.2175000000000002</v>
      </c>
      <c r="T210" s="130">
        <f t="shared" si="243"/>
        <v>3.2175000000000002</v>
      </c>
      <c r="U210" s="130">
        <f t="shared" si="244"/>
        <v>3.2175000000000002</v>
      </c>
      <c r="V210" s="130">
        <f t="shared" si="245"/>
        <v>3.2175000000000002</v>
      </c>
      <c r="W210" s="130">
        <f t="shared" si="246"/>
        <v>3.2175000000000002</v>
      </c>
      <c r="X210" s="130">
        <f t="shared" si="247"/>
        <v>3.2175000000000002</v>
      </c>
      <c r="Y210" s="130">
        <f t="shared" si="248"/>
        <v>3.2175000000000002</v>
      </c>
      <c r="Z210" s="130">
        <f t="shared" si="249"/>
        <v>3.2175000000000002</v>
      </c>
      <c r="AA210" s="100">
        <f t="shared" si="158"/>
        <v>38.610000000000007</v>
      </c>
      <c r="AB210" s="100">
        <f t="shared" si="258"/>
        <v>3.2175000000000002</v>
      </c>
      <c r="AC210" s="100">
        <f t="shared" si="258"/>
        <v>3.2175000000000002</v>
      </c>
      <c r="AD210" s="100">
        <f t="shared" si="258"/>
        <v>3.2175000000000002</v>
      </c>
      <c r="AE210" s="100">
        <f t="shared" si="258"/>
        <v>3.2175000000000002</v>
      </c>
      <c r="AF210" s="100">
        <f t="shared" si="258"/>
        <v>3.2175000000000002</v>
      </c>
      <c r="AG210" s="100">
        <f t="shared" si="258"/>
        <v>3.2175000000000002</v>
      </c>
      <c r="AH210" s="100">
        <f t="shared" si="258"/>
        <v>3.2175000000000002</v>
      </c>
      <c r="AI210" s="100">
        <f t="shared" si="258"/>
        <v>3.2175000000000002</v>
      </c>
      <c r="AJ210" s="100">
        <f t="shared" si="258"/>
        <v>3.2175000000000002</v>
      </c>
      <c r="AK210" s="100">
        <f t="shared" si="258"/>
        <v>3.2175000000000002</v>
      </c>
      <c r="AL210" s="100">
        <f t="shared" si="258"/>
        <v>3.2175000000000002</v>
      </c>
      <c r="AM210" s="100">
        <f t="shared" si="258"/>
        <v>3.2175000000000002</v>
      </c>
      <c r="AN210" s="100">
        <f t="shared" si="135"/>
        <v>38.610000000000007</v>
      </c>
      <c r="AO210" s="100">
        <f t="shared" si="259"/>
        <v>3.2175000000000002</v>
      </c>
      <c r="AP210" s="100">
        <f t="shared" si="259"/>
        <v>3.2175000000000002</v>
      </c>
      <c r="AQ210" s="100">
        <f t="shared" si="259"/>
        <v>3.2175000000000002</v>
      </c>
      <c r="AR210" s="100">
        <f t="shared" si="259"/>
        <v>3.2175000000000002</v>
      </c>
      <c r="AS210" s="100">
        <f t="shared" si="259"/>
        <v>3.2175000000000002</v>
      </c>
      <c r="AT210" s="100">
        <f t="shared" si="259"/>
        <v>3.2175000000000002</v>
      </c>
      <c r="AU210" s="100">
        <f t="shared" si="259"/>
        <v>3.2175000000000002</v>
      </c>
      <c r="AV210" s="100">
        <f t="shared" si="259"/>
        <v>3.2175000000000002</v>
      </c>
      <c r="AW210" s="100">
        <f t="shared" si="259"/>
        <v>3.2175000000000002</v>
      </c>
      <c r="AX210" s="100">
        <f t="shared" si="259"/>
        <v>3.2175000000000002</v>
      </c>
      <c r="AY210" s="100">
        <f t="shared" si="259"/>
        <v>3.2175000000000002</v>
      </c>
      <c r="AZ210" s="100">
        <f t="shared" si="259"/>
        <v>3.2175000000000002</v>
      </c>
      <c r="BA210" s="116">
        <f t="shared" ref="BA210:BA220" si="260">SUM(AO210:AZ210)</f>
        <v>38.610000000000007</v>
      </c>
      <c r="BB210" s="100">
        <f t="shared" si="257"/>
        <v>3.2175000000000002</v>
      </c>
      <c r="BC210" s="100">
        <f t="shared" si="257"/>
        <v>3.2175000000000002</v>
      </c>
      <c r="BD210" s="100">
        <f t="shared" si="257"/>
        <v>3.2175000000000002</v>
      </c>
      <c r="BE210" s="100">
        <f t="shared" si="257"/>
        <v>3.2175000000000002</v>
      </c>
      <c r="BF210" s="100">
        <f t="shared" si="257"/>
        <v>3.2175000000000002</v>
      </c>
      <c r="BG210" s="100">
        <f t="shared" si="257"/>
        <v>3.2175000000000002</v>
      </c>
      <c r="BH210" s="100">
        <f t="shared" si="257"/>
        <v>3.2175000000000002</v>
      </c>
      <c r="BI210" s="100">
        <f t="shared" si="257"/>
        <v>3.2175000000000002</v>
      </c>
      <c r="BJ210" s="100">
        <f t="shared" si="257"/>
        <v>3.2175000000000002</v>
      </c>
      <c r="BK210" s="100">
        <f t="shared" si="257"/>
        <v>3.2175000000000002</v>
      </c>
      <c r="BL210" s="100">
        <f t="shared" si="257"/>
        <v>3.2175000000000002</v>
      </c>
      <c r="BM210" s="100">
        <f t="shared" si="257"/>
        <v>3.2175000000000002</v>
      </c>
      <c r="BN210" s="116">
        <f t="shared" si="256"/>
        <v>38.610000000000007</v>
      </c>
      <c r="BO210" s="100">
        <f t="shared" si="252"/>
        <v>3.2175000000000002</v>
      </c>
      <c r="BP210" s="100">
        <f t="shared" si="252"/>
        <v>3.2175000000000002</v>
      </c>
      <c r="BQ210" s="83">
        <f t="shared" si="137"/>
        <v>8.3333333333333332E-3</v>
      </c>
      <c r="BR210" s="100">
        <f t="shared" si="250"/>
        <v>241.74000000000007</v>
      </c>
      <c r="BS210" s="212"/>
    </row>
    <row r="211" spans="1:71" ht="12.75" customHeight="1" outlineLevel="1" x14ac:dyDescent="0.2">
      <c r="A211" s="9"/>
      <c r="B211" s="10" t="s">
        <v>191</v>
      </c>
      <c r="C211" s="9">
        <v>568</v>
      </c>
      <c r="D211" s="12">
        <v>43734</v>
      </c>
      <c r="E211" s="33"/>
      <c r="F211" s="102">
        <v>429</v>
      </c>
      <c r="G211" s="51">
        <f t="shared" si="138"/>
        <v>386.1</v>
      </c>
      <c r="H211" s="71">
        <v>0</v>
      </c>
      <c r="I211" s="71">
        <v>0</v>
      </c>
      <c r="J211" s="71">
        <v>0</v>
      </c>
      <c r="K211" s="71">
        <v>0</v>
      </c>
      <c r="L211" s="71">
        <v>10.08</v>
      </c>
      <c r="M211" s="71">
        <f t="shared" si="144"/>
        <v>38.610000000000007</v>
      </c>
      <c r="N211" s="71">
        <f t="shared" si="145"/>
        <v>38.610000000000007</v>
      </c>
      <c r="O211" s="130">
        <f t="shared" si="238"/>
        <v>3.2175000000000002</v>
      </c>
      <c r="P211" s="130">
        <f t="shared" si="239"/>
        <v>3.2175000000000002</v>
      </c>
      <c r="Q211" s="130">
        <f t="shared" si="240"/>
        <v>3.2175000000000002</v>
      </c>
      <c r="R211" s="130">
        <f t="shared" si="241"/>
        <v>3.2175000000000002</v>
      </c>
      <c r="S211" s="130">
        <f t="shared" si="242"/>
        <v>3.2175000000000002</v>
      </c>
      <c r="T211" s="130">
        <f t="shared" si="243"/>
        <v>3.2175000000000002</v>
      </c>
      <c r="U211" s="130">
        <f t="shared" si="244"/>
        <v>3.2175000000000002</v>
      </c>
      <c r="V211" s="130">
        <f t="shared" si="245"/>
        <v>3.2175000000000002</v>
      </c>
      <c r="W211" s="130">
        <f t="shared" si="246"/>
        <v>3.2175000000000002</v>
      </c>
      <c r="X211" s="130">
        <f t="shared" si="247"/>
        <v>3.2175000000000002</v>
      </c>
      <c r="Y211" s="130">
        <f t="shared" si="248"/>
        <v>3.2175000000000002</v>
      </c>
      <c r="Z211" s="130">
        <f t="shared" si="249"/>
        <v>3.2175000000000002</v>
      </c>
      <c r="AA211" s="100">
        <f t="shared" si="158"/>
        <v>38.610000000000007</v>
      </c>
      <c r="AB211" s="100">
        <f t="shared" si="258"/>
        <v>3.2175000000000002</v>
      </c>
      <c r="AC211" s="100">
        <f t="shared" si="258"/>
        <v>3.2175000000000002</v>
      </c>
      <c r="AD211" s="100">
        <f t="shared" si="258"/>
        <v>3.2175000000000002</v>
      </c>
      <c r="AE211" s="100">
        <f t="shared" si="258"/>
        <v>3.2175000000000002</v>
      </c>
      <c r="AF211" s="100">
        <f t="shared" si="258"/>
        <v>3.2175000000000002</v>
      </c>
      <c r="AG211" s="100">
        <f t="shared" si="258"/>
        <v>3.2175000000000002</v>
      </c>
      <c r="AH211" s="100">
        <f t="shared" si="258"/>
        <v>3.2175000000000002</v>
      </c>
      <c r="AI211" s="100">
        <f t="shared" si="258"/>
        <v>3.2175000000000002</v>
      </c>
      <c r="AJ211" s="100">
        <f t="shared" si="258"/>
        <v>3.2175000000000002</v>
      </c>
      <c r="AK211" s="100">
        <f t="shared" si="258"/>
        <v>3.2175000000000002</v>
      </c>
      <c r="AL211" s="100">
        <f t="shared" si="258"/>
        <v>3.2175000000000002</v>
      </c>
      <c r="AM211" s="100">
        <f t="shared" si="258"/>
        <v>3.2175000000000002</v>
      </c>
      <c r="AN211" s="100">
        <f t="shared" si="135"/>
        <v>38.610000000000007</v>
      </c>
      <c r="AO211" s="100">
        <f t="shared" si="259"/>
        <v>3.2175000000000002</v>
      </c>
      <c r="AP211" s="100">
        <f t="shared" si="259"/>
        <v>3.2175000000000002</v>
      </c>
      <c r="AQ211" s="100">
        <f t="shared" si="259"/>
        <v>3.2175000000000002</v>
      </c>
      <c r="AR211" s="100">
        <f t="shared" si="259"/>
        <v>3.2175000000000002</v>
      </c>
      <c r="AS211" s="100">
        <f t="shared" si="259"/>
        <v>3.2175000000000002</v>
      </c>
      <c r="AT211" s="100">
        <f t="shared" si="259"/>
        <v>3.2175000000000002</v>
      </c>
      <c r="AU211" s="100">
        <f t="shared" si="259"/>
        <v>3.2175000000000002</v>
      </c>
      <c r="AV211" s="100">
        <f t="shared" si="259"/>
        <v>3.2175000000000002</v>
      </c>
      <c r="AW211" s="100">
        <f t="shared" si="259"/>
        <v>3.2175000000000002</v>
      </c>
      <c r="AX211" s="100">
        <f t="shared" si="259"/>
        <v>3.2175000000000002</v>
      </c>
      <c r="AY211" s="100">
        <f t="shared" si="259"/>
        <v>3.2175000000000002</v>
      </c>
      <c r="AZ211" s="100">
        <f t="shared" si="259"/>
        <v>3.2175000000000002</v>
      </c>
      <c r="BA211" s="116">
        <f t="shared" si="260"/>
        <v>38.610000000000007</v>
      </c>
      <c r="BB211" s="100">
        <f t="shared" si="257"/>
        <v>3.2175000000000002</v>
      </c>
      <c r="BC211" s="100">
        <f t="shared" si="257"/>
        <v>3.2175000000000002</v>
      </c>
      <c r="BD211" s="100">
        <f t="shared" si="257"/>
        <v>3.2175000000000002</v>
      </c>
      <c r="BE211" s="100">
        <f t="shared" si="257"/>
        <v>3.2175000000000002</v>
      </c>
      <c r="BF211" s="100">
        <f t="shared" si="257"/>
        <v>3.2175000000000002</v>
      </c>
      <c r="BG211" s="100">
        <f t="shared" si="257"/>
        <v>3.2175000000000002</v>
      </c>
      <c r="BH211" s="100">
        <f t="shared" si="257"/>
        <v>3.2175000000000002</v>
      </c>
      <c r="BI211" s="100">
        <f t="shared" si="257"/>
        <v>3.2175000000000002</v>
      </c>
      <c r="BJ211" s="100">
        <f t="shared" si="257"/>
        <v>3.2175000000000002</v>
      </c>
      <c r="BK211" s="100">
        <f t="shared" si="257"/>
        <v>3.2175000000000002</v>
      </c>
      <c r="BL211" s="100">
        <f t="shared" si="257"/>
        <v>3.2175000000000002</v>
      </c>
      <c r="BM211" s="100">
        <f t="shared" si="257"/>
        <v>3.2175000000000002</v>
      </c>
      <c r="BN211" s="116">
        <f t="shared" si="256"/>
        <v>38.610000000000007</v>
      </c>
      <c r="BO211" s="100">
        <f t="shared" si="252"/>
        <v>3.2175000000000002</v>
      </c>
      <c r="BP211" s="100">
        <f t="shared" si="252"/>
        <v>3.2175000000000002</v>
      </c>
      <c r="BQ211" s="83">
        <f t="shared" si="137"/>
        <v>8.3333333333333332E-3</v>
      </c>
      <c r="BR211" s="100">
        <f t="shared" si="250"/>
        <v>241.74000000000007</v>
      </c>
      <c r="BS211" s="212"/>
    </row>
    <row r="212" spans="1:71" ht="12.75" customHeight="1" outlineLevel="1" x14ac:dyDescent="0.2">
      <c r="A212" s="9"/>
      <c r="B212" s="15" t="s">
        <v>191</v>
      </c>
      <c r="C212" s="14">
        <v>568</v>
      </c>
      <c r="D212" s="46">
        <v>43734</v>
      </c>
      <c r="E212" s="141"/>
      <c r="F212" s="132">
        <v>429</v>
      </c>
      <c r="G212" s="51">
        <f>F212*90%</f>
        <v>386.1</v>
      </c>
      <c r="H212" s="71">
        <v>0</v>
      </c>
      <c r="I212" s="71">
        <v>0</v>
      </c>
      <c r="J212" s="71">
        <v>0</v>
      </c>
      <c r="K212" s="71">
        <v>0</v>
      </c>
      <c r="L212" s="71">
        <v>10.08</v>
      </c>
      <c r="M212" s="71">
        <f t="shared" si="144"/>
        <v>38.610000000000007</v>
      </c>
      <c r="N212" s="71">
        <f t="shared" si="145"/>
        <v>38.610000000000007</v>
      </c>
      <c r="O212" s="130">
        <f t="shared" si="238"/>
        <v>3.2175000000000002</v>
      </c>
      <c r="P212" s="130">
        <f t="shared" si="239"/>
        <v>3.2175000000000002</v>
      </c>
      <c r="Q212" s="130">
        <f t="shared" si="240"/>
        <v>3.2175000000000002</v>
      </c>
      <c r="R212" s="130">
        <f t="shared" si="241"/>
        <v>3.2175000000000002</v>
      </c>
      <c r="S212" s="130">
        <f t="shared" si="242"/>
        <v>3.2175000000000002</v>
      </c>
      <c r="T212" s="130">
        <f t="shared" si="243"/>
        <v>3.2175000000000002</v>
      </c>
      <c r="U212" s="130">
        <f t="shared" si="244"/>
        <v>3.2175000000000002</v>
      </c>
      <c r="V212" s="130">
        <f t="shared" si="245"/>
        <v>3.2175000000000002</v>
      </c>
      <c r="W212" s="130">
        <f t="shared" si="246"/>
        <v>3.2175000000000002</v>
      </c>
      <c r="X212" s="130">
        <f t="shared" si="247"/>
        <v>3.2175000000000002</v>
      </c>
      <c r="Y212" s="130">
        <f t="shared" si="248"/>
        <v>3.2175000000000002</v>
      </c>
      <c r="Z212" s="130">
        <f t="shared" si="249"/>
        <v>3.2175000000000002</v>
      </c>
      <c r="AA212" s="100">
        <f t="shared" si="158"/>
        <v>38.610000000000007</v>
      </c>
      <c r="AB212" s="100">
        <f t="shared" si="258"/>
        <v>3.2175000000000002</v>
      </c>
      <c r="AC212" s="100">
        <f t="shared" si="258"/>
        <v>3.2175000000000002</v>
      </c>
      <c r="AD212" s="100">
        <f t="shared" si="258"/>
        <v>3.2175000000000002</v>
      </c>
      <c r="AE212" s="100">
        <f t="shared" si="258"/>
        <v>3.2175000000000002</v>
      </c>
      <c r="AF212" s="100">
        <f t="shared" si="258"/>
        <v>3.2175000000000002</v>
      </c>
      <c r="AG212" s="100">
        <f t="shared" si="258"/>
        <v>3.2175000000000002</v>
      </c>
      <c r="AH212" s="100">
        <f t="shared" si="258"/>
        <v>3.2175000000000002</v>
      </c>
      <c r="AI212" s="100">
        <f t="shared" si="258"/>
        <v>3.2175000000000002</v>
      </c>
      <c r="AJ212" s="100">
        <f t="shared" si="258"/>
        <v>3.2175000000000002</v>
      </c>
      <c r="AK212" s="100">
        <f t="shared" si="258"/>
        <v>3.2175000000000002</v>
      </c>
      <c r="AL212" s="100">
        <f t="shared" si="258"/>
        <v>3.2175000000000002</v>
      </c>
      <c r="AM212" s="100">
        <f t="shared" si="258"/>
        <v>3.2175000000000002</v>
      </c>
      <c r="AN212" s="100">
        <f t="shared" si="135"/>
        <v>38.610000000000007</v>
      </c>
      <c r="AO212" s="100">
        <f t="shared" si="259"/>
        <v>3.2175000000000002</v>
      </c>
      <c r="AP212" s="100">
        <f t="shared" si="259"/>
        <v>3.2175000000000002</v>
      </c>
      <c r="AQ212" s="100">
        <f t="shared" si="259"/>
        <v>3.2175000000000002</v>
      </c>
      <c r="AR212" s="100">
        <f t="shared" si="259"/>
        <v>3.2175000000000002</v>
      </c>
      <c r="AS212" s="100">
        <f t="shared" si="259"/>
        <v>3.2175000000000002</v>
      </c>
      <c r="AT212" s="100">
        <f t="shared" si="259"/>
        <v>3.2175000000000002</v>
      </c>
      <c r="AU212" s="100">
        <f t="shared" si="259"/>
        <v>3.2175000000000002</v>
      </c>
      <c r="AV212" s="100">
        <f t="shared" si="259"/>
        <v>3.2175000000000002</v>
      </c>
      <c r="AW212" s="100">
        <f t="shared" si="259"/>
        <v>3.2175000000000002</v>
      </c>
      <c r="AX212" s="100">
        <f t="shared" si="259"/>
        <v>3.2175000000000002</v>
      </c>
      <c r="AY212" s="100">
        <f t="shared" si="259"/>
        <v>3.2175000000000002</v>
      </c>
      <c r="AZ212" s="100">
        <f t="shared" si="259"/>
        <v>3.2175000000000002</v>
      </c>
      <c r="BA212" s="116">
        <f t="shared" si="260"/>
        <v>38.610000000000007</v>
      </c>
      <c r="BB212" s="100">
        <f t="shared" si="257"/>
        <v>3.2175000000000002</v>
      </c>
      <c r="BC212" s="100">
        <f t="shared" si="257"/>
        <v>3.2175000000000002</v>
      </c>
      <c r="BD212" s="100">
        <f t="shared" si="257"/>
        <v>3.2175000000000002</v>
      </c>
      <c r="BE212" s="100">
        <f t="shared" si="257"/>
        <v>3.2175000000000002</v>
      </c>
      <c r="BF212" s="100">
        <f t="shared" si="257"/>
        <v>3.2175000000000002</v>
      </c>
      <c r="BG212" s="100">
        <f t="shared" si="257"/>
        <v>3.2175000000000002</v>
      </c>
      <c r="BH212" s="100">
        <f t="shared" si="257"/>
        <v>3.2175000000000002</v>
      </c>
      <c r="BI212" s="100">
        <f t="shared" si="257"/>
        <v>3.2175000000000002</v>
      </c>
      <c r="BJ212" s="100">
        <f t="shared" si="257"/>
        <v>3.2175000000000002</v>
      </c>
      <c r="BK212" s="100">
        <f t="shared" si="257"/>
        <v>3.2175000000000002</v>
      </c>
      <c r="BL212" s="100">
        <f t="shared" si="257"/>
        <v>3.2175000000000002</v>
      </c>
      <c r="BM212" s="100">
        <f t="shared" si="257"/>
        <v>3.2175000000000002</v>
      </c>
      <c r="BN212" s="116">
        <f t="shared" si="256"/>
        <v>38.610000000000007</v>
      </c>
      <c r="BO212" s="100">
        <f t="shared" si="252"/>
        <v>3.2175000000000002</v>
      </c>
      <c r="BP212" s="100">
        <f t="shared" si="252"/>
        <v>3.2175000000000002</v>
      </c>
      <c r="BQ212" s="83">
        <f t="shared" si="137"/>
        <v>8.3333333333333332E-3</v>
      </c>
      <c r="BR212" s="100">
        <f t="shared" si="250"/>
        <v>241.74000000000007</v>
      </c>
      <c r="BS212" s="212"/>
    </row>
    <row r="213" spans="1:71" s="185" customFormat="1" ht="12.75" customHeight="1" outlineLevel="1" x14ac:dyDescent="0.2">
      <c r="A213" s="186"/>
      <c r="B213" s="188" t="s">
        <v>221</v>
      </c>
      <c r="C213" s="189">
        <v>2</v>
      </c>
      <c r="D213" s="190">
        <v>45310</v>
      </c>
      <c r="E213" s="193">
        <v>719</v>
      </c>
      <c r="F213" s="194">
        <v>719</v>
      </c>
      <c r="G213" s="51">
        <f>E213*90%</f>
        <v>647.1</v>
      </c>
      <c r="H213" s="71">
        <v>0</v>
      </c>
      <c r="I213" s="71">
        <v>0</v>
      </c>
      <c r="J213" s="71">
        <v>0</v>
      </c>
      <c r="K213" s="71">
        <v>0</v>
      </c>
      <c r="L213" s="71">
        <v>0</v>
      </c>
      <c r="M213" s="71">
        <v>0</v>
      </c>
      <c r="N213" s="71">
        <v>0</v>
      </c>
      <c r="O213" s="71">
        <v>0</v>
      </c>
      <c r="P213" s="71">
        <v>0</v>
      </c>
      <c r="Q213" s="71">
        <v>0</v>
      </c>
      <c r="R213" s="71">
        <v>0</v>
      </c>
      <c r="S213" s="71">
        <v>0</v>
      </c>
      <c r="T213" s="71">
        <v>0</v>
      </c>
      <c r="U213" s="71">
        <v>0</v>
      </c>
      <c r="V213" s="71">
        <v>0</v>
      </c>
      <c r="W213" s="71">
        <v>0</v>
      </c>
      <c r="X213" s="71">
        <v>0</v>
      </c>
      <c r="Y213" s="71">
        <v>0</v>
      </c>
      <c r="Z213" s="71">
        <v>0</v>
      </c>
      <c r="AA213" s="71">
        <v>0</v>
      </c>
      <c r="AB213" s="71">
        <v>0</v>
      </c>
      <c r="AC213" s="71">
        <v>0</v>
      </c>
      <c r="AD213" s="71">
        <v>0</v>
      </c>
      <c r="AE213" s="71">
        <v>0</v>
      </c>
      <c r="AF213" s="71">
        <v>0</v>
      </c>
      <c r="AG213" s="71">
        <v>0</v>
      </c>
      <c r="AH213" s="71">
        <v>0</v>
      </c>
      <c r="AI213" s="71">
        <v>0</v>
      </c>
      <c r="AJ213" s="71">
        <v>0</v>
      </c>
      <c r="AK213" s="71">
        <v>0</v>
      </c>
      <c r="AL213" s="71">
        <v>0</v>
      </c>
      <c r="AM213" s="71">
        <v>0</v>
      </c>
      <c r="AN213" s="71">
        <v>0</v>
      </c>
      <c r="AO213" s="71">
        <v>0</v>
      </c>
      <c r="AP213" s="71">
        <f>$G$213*$BQ$213</f>
        <v>5.3925000000000001</v>
      </c>
      <c r="AQ213" s="100">
        <f t="shared" ref="AQ213:AZ222" si="261">$G213*$BQ213</f>
        <v>5.3925000000000001</v>
      </c>
      <c r="AR213" s="100">
        <f t="shared" si="261"/>
        <v>5.3925000000000001</v>
      </c>
      <c r="AS213" s="100">
        <f t="shared" si="261"/>
        <v>5.3925000000000001</v>
      </c>
      <c r="AT213" s="100">
        <f t="shared" si="261"/>
        <v>5.3925000000000001</v>
      </c>
      <c r="AU213" s="100">
        <f t="shared" si="261"/>
        <v>5.3925000000000001</v>
      </c>
      <c r="AV213" s="100">
        <f t="shared" si="261"/>
        <v>5.3925000000000001</v>
      </c>
      <c r="AW213" s="100">
        <f t="shared" si="261"/>
        <v>5.3925000000000001</v>
      </c>
      <c r="AX213" s="100">
        <f t="shared" si="261"/>
        <v>5.3925000000000001</v>
      </c>
      <c r="AY213" s="100">
        <f t="shared" si="261"/>
        <v>5.3925000000000001</v>
      </c>
      <c r="AZ213" s="100">
        <f t="shared" si="261"/>
        <v>5.3925000000000001</v>
      </c>
      <c r="BA213" s="116">
        <f t="shared" si="260"/>
        <v>59.317499999999988</v>
      </c>
      <c r="BB213" s="100">
        <f t="shared" si="257"/>
        <v>5.3925000000000001</v>
      </c>
      <c r="BC213" s="100">
        <f t="shared" si="257"/>
        <v>5.3925000000000001</v>
      </c>
      <c r="BD213" s="100">
        <f t="shared" si="257"/>
        <v>5.3925000000000001</v>
      </c>
      <c r="BE213" s="100">
        <f t="shared" si="257"/>
        <v>5.3925000000000001</v>
      </c>
      <c r="BF213" s="100">
        <f t="shared" si="257"/>
        <v>5.3925000000000001</v>
      </c>
      <c r="BG213" s="100">
        <f t="shared" si="257"/>
        <v>5.3925000000000001</v>
      </c>
      <c r="BH213" s="100">
        <f t="shared" si="257"/>
        <v>5.3925000000000001</v>
      </c>
      <c r="BI213" s="100">
        <f t="shared" si="257"/>
        <v>5.3925000000000001</v>
      </c>
      <c r="BJ213" s="100">
        <f t="shared" si="257"/>
        <v>5.3925000000000001</v>
      </c>
      <c r="BK213" s="100">
        <f t="shared" si="257"/>
        <v>5.3925000000000001</v>
      </c>
      <c r="BL213" s="100">
        <f t="shared" si="257"/>
        <v>5.3925000000000001</v>
      </c>
      <c r="BM213" s="100">
        <f t="shared" si="257"/>
        <v>5.3925000000000001</v>
      </c>
      <c r="BN213" s="116">
        <f t="shared" si="256"/>
        <v>64.709999999999994</v>
      </c>
      <c r="BO213" s="100">
        <f t="shared" si="252"/>
        <v>5.3925000000000001</v>
      </c>
      <c r="BP213" s="100">
        <f t="shared" si="252"/>
        <v>5.3925000000000001</v>
      </c>
      <c r="BQ213" s="83">
        <f t="shared" si="137"/>
        <v>8.3333333333333332E-3</v>
      </c>
      <c r="BR213" s="100">
        <f t="shared" si="250"/>
        <v>124.02749999999997</v>
      </c>
      <c r="BS213" s="212"/>
    </row>
    <row r="214" spans="1:71" s="185" customFormat="1" ht="12.75" customHeight="1" outlineLevel="1" x14ac:dyDescent="0.2">
      <c r="A214" s="186"/>
      <c r="B214" s="188" t="s">
        <v>221</v>
      </c>
      <c r="C214" s="189">
        <v>2</v>
      </c>
      <c r="D214" s="190">
        <v>45310</v>
      </c>
      <c r="E214" s="193">
        <v>719</v>
      </c>
      <c r="F214" s="194">
        <v>719</v>
      </c>
      <c r="G214" s="51">
        <f t="shared" ref="G214:G249" si="262">E214*90%</f>
        <v>647.1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130"/>
      <c r="P214" s="130"/>
      <c r="Q214" s="130"/>
      <c r="R214" s="130"/>
      <c r="S214" s="71">
        <v>0</v>
      </c>
      <c r="T214" s="71">
        <v>0</v>
      </c>
      <c r="U214" s="71">
        <v>0</v>
      </c>
      <c r="V214" s="71">
        <v>0</v>
      </c>
      <c r="W214" s="71">
        <v>0</v>
      </c>
      <c r="X214" s="71">
        <v>0</v>
      </c>
      <c r="Y214" s="71">
        <v>0</v>
      </c>
      <c r="Z214" s="71">
        <v>0</v>
      </c>
      <c r="AA214" s="71">
        <v>0</v>
      </c>
      <c r="AB214" s="100"/>
      <c r="AC214" s="100"/>
      <c r="AD214" s="71">
        <v>0</v>
      </c>
      <c r="AE214" s="71">
        <v>0</v>
      </c>
      <c r="AF214" s="71">
        <v>0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71">
        <v>0</v>
      </c>
      <c r="AM214" s="71">
        <v>0</v>
      </c>
      <c r="AN214" s="71">
        <v>0</v>
      </c>
      <c r="AO214" s="71">
        <v>0</v>
      </c>
      <c r="AP214" s="71">
        <f>$G$214*$BQ$214</f>
        <v>5.3925000000000001</v>
      </c>
      <c r="AQ214" s="100">
        <f t="shared" si="261"/>
        <v>5.3925000000000001</v>
      </c>
      <c r="AR214" s="100">
        <f t="shared" si="261"/>
        <v>5.3925000000000001</v>
      </c>
      <c r="AS214" s="100">
        <f t="shared" si="261"/>
        <v>5.3925000000000001</v>
      </c>
      <c r="AT214" s="100">
        <f t="shared" si="261"/>
        <v>5.3925000000000001</v>
      </c>
      <c r="AU214" s="100">
        <f t="shared" si="261"/>
        <v>5.3925000000000001</v>
      </c>
      <c r="AV214" s="100">
        <f t="shared" si="261"/>
        <v>5.3925000000000001</v>
      </c>
      <c r="AW214" s="100">
        <f t="shared" si="261"/>
        <v>5.3925000000000001</v>
      </c>
      <c r="AX214" s="100">
        <f t="shared" si="261"/>
        <v>5.3925000000000001</v>
      </c>
      <c r="AY214" s="100">
        <f t="shared" si="261"/>
        <v>5.3925000000000001</v>
      </c>
      <c r="AZ214" s="100">
        <f t="shared" si="261"/>
        <v>5.3925000000000001</v>
      </c>
      <c r="BA214" s="116">
        <f t="shared" si="260"/>
        <v>59.317499999999988</v>
      </c>
      <c r="BB214" s="100">
        <f t="shared" si="257"/>
        <v>5.3925000000000001</v>
      </c>
      <c r="BC214" s="100">
        <f t="shared" si="257"/>
        <v>5.3925000000000001</v>
      </c>
      <c r="BD214" s="100">
        <f t="shared" si="257"/>
        <v>5.3925000000000001</v>
      </c>
      <c r="BE214" s="100">
        <f t="shared" si="257"/>
        <v>5.3925000000000001</v>
      </c>
      <c r="BF214" s="100">
        <f t="shared" si="257"/>
        <v>5.3925000000000001</v>
      </c>
      <c r="BG214" s="100">
        <f t="shared" si="257"/>
        <v>5.3925000000000001</v>
      </c>
      <c r="BH214" s="100">
        <f t="shared" si="257"/>
        <v>5.3925000000000001</v>
      </c>
      <c r="BI214" s="100">
        <f t="shared" si="257"/>
        <v>5.3925000000000001</v>
      </c>
      <c r="BJ214" s="100">
        <f t="shared" si="257"/>
        <v>5.3925000000000001</v>
      </c>
      <c r="BK214" s="100">
        <f t="shared" si="257"/>
        <v>5.3925000000000001</v>
      </c>
      <c r="BL214" s="100">
        <f t="shared" si="257"/>
        <v>5.3925000000000001</v>
      </c>
      <c r="BM214" s="100">
        <f t="shared" si="257"/>
        <v>5.3925000000000001</v>
      </c>
      <c r="BN214" s="116">
        <f t="shared" si="256"/>
        <v>64.709999999999994</v>
      </c>
      <c r="BO214" s="100">
        <f t="shared" si="252"/>
        <v>5.3925000000000001</v>
      </c>
      <c r="BP214" s="100">
        <f t="shared" si="252"/>
        <v>5.3925000000000001</v>
      </c>
      <c r="BQ214" s="83">
        <f t="shared" ref="BQ214:BQ249" si="263">10%/12</f>
        <v>8.3333333333333332E-3</v>
      </c>
      <c r="BR214" s="100">
        <f t="shared" si="250"/>
        <v>124.02749999999997</v>
      </c>
      <c r="BS214" s="212"/>
    </row>
    <row r="215" spans="1:71" s="185" customFormat="1" ht="12.75" customHeight="1" outlineLevel="1" x14ac:dyDescent="0.2">
      <c r="A215" s="186"/>
      <c r="B215" s="188" t="s">
        <v>221</v>
      </c>
      <c r="C215" s="189">
        <v>2</v>
      </c>
      <c r="D215" s="190">
        <v>45310</v>
      </c>
      <c r="E215" s="193">
        <v>719</v>
      </c>
      <c r="F215" s="194">
        <v>719</v>
      </c>
      <c r="G215" s="51">
        <f t="shared" si="262"/>
        <v>647.1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130"/>
      <c r="P215" s="130"/>
      <c r="Q215" s="130"/>
      <c r="R215" s="130"/>
      <c r="S215" s="71">
        <v>0</v>
      </c>
      <c r="T215" s="71">
        <v>0</v>
      </c>
      <c r="U215" s="71">
        <v>0</v>
      </c>
      <c r="V215" s="71">
        <v>0</v>
      </c>
      <c r="W215" s="71">
        <v>0</v>
      </c>
      <c r="X215" s="71">
        <v>0</v>
      </c>
      <c r="Y215" s="71">
        <v>0</v>
      </c>
      <c r="Z215" s="71">
        <v>0</v>
      </c>
      <c r="AA215" s="71">
        <v>0</v>
      </c>
      <c r="AB215" s="100"/>
      <c r="AC215" s="100"/>
      <c r="AD215" s="71">
        <v>0</v>
      </c>
      <c r="AE215" s="71">
        <v>0</v>
      </c>
      <c r="AF215" s="71">
        <v>0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71">
        <v>0</v>
      </c>
      <c r="AM215" s="71">
        <v>0</v>
      </c>
      <c r="AN215" s="71">
        <v>0</v>
      </c>
      <c r="AO215" s="71">
        <v>0</v>
      </c>
      <c r="AP215" s="71">
        <f>$G$215*$BQ$215</f>
        <v>5.3925000000000001</v>
      </c>
      <c r="AQ215" s="100">
        <f t="shared" si="261"/>
        <v>5.3925000000000001</v>
      </c>
      <c r="AR215" s="100">
        <f t="shared" si="261"/>
        <v>5.3925000000000001</v>
      </c>
      <c r="AS215" s="100">
        <f t="shared" si="261"/>
        <v>5.3925000000000001</v>
      </c>
      <c r="AT215" s="100">
        <f t="shared" si="261"/>
        <v>5.3925000000000001</v>
      </c>
      <c r="AU215" s="100">
        <f t="shared" si="261"/>
        <v>5.3925000000000001</v>
      </c>
      <c r="AV215" s="100">
        <f t="shared" si="261"/>
        <v>5.3925000000000001</v>
      </c>
      <c r="AW215" s="100">
        <f t="shared" si="261"/>
        <v>5.3925000000000001</v>
      </c>
      <c r="AX215" s="100">
        <f t="shared" si="261"/>
        <v>5.3925000000000001</v>
      </c>
      <c r="AY215" s="100">
        <f t="shared" si="261"/>
        <v>5.3925000000000001</v>
      </c>
      <c r="AZ215" s="100">
        <f t="shared" si="261"/>
        <v>5.3925000000000001</v>
      </c>
      <c r="BA215" s="116">
        <f t="shared" si="260"/>
        <v>59.317499999999988</v>
      </c>
      <c r="BB215" s="100">
        <f t="shared" ref="BB215:BM224" si="264">$G215*$BQ215</f>
        <v>5.3925000000000001</v>
      </c>
      <c r="BC215" s="100">
        <f t="shared" si="264"/>
        <v>5.3925000000000001</v>
      </c>
      <c r="BD215" s="100">
        <f t="shared" si="264"/>
        <v>5.3925000000000001</v>
      </c>
      <c r="BE215" s="100">
        <f t="shared" si="264"/>
        <v>5.3925000000000001</v>
      </c>
      <c r="BF215" s="100">
        <f t="shared" si="264"/>
        <v>5.3925000000000001</v>
      </c>
      <c r="BG215" s="100">
        <f t="shared" si="264"/>
        <v>5.3925000000000001</v>
      </c>
      <c r="BH215" s="100">
        <f t="shared" si="264"/>
        <v>5.3925000000000001</v>
      </c>
      <c r="BI215" s="100">
        <f t="shared" si="264"/>
        <v>5.3925000000000001</v>
      </c>
      <c r="BJ215" s="100">
        <f t="shared" si="264"/>
        <v>5.3925000000000001</v>
      </c>
      <c r="BK215" s="100">
        <f t="shared" si="264"/>
        <v>5.3925000000000001</v>
      </c>
      <c r="BL215" s="100">
        <f t="shared" si="264"/>
        <v>5.3925000000000001</v>
      </c>
      <c r="BM215" s="100">
        <f t="shared" si="264"/>
        <v>5.3925000000000001</v>
      </c>
      <c r="BN215" s="116">
        <f t="shared" si="256"/>
        <v>64.709999999999994</v>
      </c>
      <c r="BO215" s="100">
        <f t="shared" si="252"/>
        <v>5.3925000000000001</v>
      </c>
      <c r="BP215" s="100">
        <f t="shared" si="252"/>
        <v>5.3925000000000001</v>
      </c>
      <c r="BQ215" s="83">
        <f t="shared" si="263"/>
        <v>8.3333333333333332E-3</v>
      </c>
      <c r="BR215" s="100">
        <f t="shared" si="250"/>
        <v>124.02749999999997</v>
      </c>
      <c r="BS215" s="212"/>
    </row>
    <row r="216" spans="1:71" s="185" customFormat="1" ht="12.75" customHeight="1" outlineLevel="1" x14ac:dyDescent="0.2">
      <c r="A216" s="186"/>
      <c r="B216" s="188" t="s">
        <v>221</v>
      </c>
      <c r="C216" s="189">
        <v>2</v>
      </c>
      <c r="D216" s="190">
        <v>45310</v>
      </c>
      <c r="E216" s="193">
        <v>719</v>
      </c>
      <c r="F216" s="194">
        <v>719</v>
      </c>
      <c r="G216" s="51">
        <f t="shared" si="262"/>
        <v>647.1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130"/>
      <c r="P216" s="130"/>
      <c r="Q216" s="130"/>
      <c r="R216" s="130"/>
      <c r="S216" s="71">
        <v>0</v>
      </c>
      <c r="T216" s="71">
        <v>0</v>
      </c>
      <c r="U216" s="71">
        <v>0</v>
      </c>
      <c r="V216" s="71">
        <v>0</v>
      </c>
      <c r="W216" s="71">
        <v>0</v>
      </c>
      <c r="X216" s="71">
        <v>0</v>
      </c>
      <c r="Y216" s="71">
        <v>0</v>
      </c>
      <c r="Z216" s="71">
        <v>0</v>
      </c>
      <c r="AA216" s="71">
        <v>0</v>
      </c>
      <c r="AB216" s="100"/>
      <c r="AC216" s="100"/>
      <c r="AD216" s="71">
        <v>0</v>
      </c>
      <c r="AE216" s="71">
        <v>0</v>
      </c>
      <c r="AF216" s="71">
        <v>0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71">
        <v>0</v>
      </c>
      <c r="AM216" s="71">
        <v>0</v>
      </c>
      <c r="AN216" s="71">
        <v>0</v>
      </c>
      <c r="AO216" s="71">
        <v>0</v>
      </c>
      <c r="AP216" s="71">
        <f>$G$216*$BQ$216</f>
        <v>5.3925000000000001</v>
      </c>
      <c r="AQ216" s="100">
        <f t="shared" si="261"/>
        <v>5.3925000000000001</v>
      </c>
      <c r="AR216" s="100">
        <f t="shared" si="261"/>
        <v>5.3925000000000001</v>
      </c>
      <c r="AS216" s="100">
        <f t="shared" si="261"/>
        <v>5.3925000000000001</v>
      </c>
      <c r="AT216" s="100">
        <f t="shared" si="261"/>
        <v>5.3925000000000001</v>
      </c>
      <c r="AU216" s="100">
        <f t="shared" si="261"/>
        <v>5.3925000000000001</v>
      </c>
      <c r="AV216" s="100">
        <f t="shared" si="261"/>
        <v>5.3925000000000001</v>
      </c>
      <c r="AW216" s="100">
        <f t="shared" si="261"/>
        <v>5.3925000000000001</v>
      </c>
      <c r="AX216" s="100">
        <f t="shared" si="261"/>
        <v>5.3925000000000001</v>
      </c>
      <c r="AY216" s="100">
        <f t="shared" si="261"/>
        <v>5.3925000000000001</v>
      </c>
      <c r="AZ216" s="100">
        <f t="shared" si="261"/>
        <v>5.3925000000000001</v>
      </c>
      <c r="BA216" s="116">
        <f t="shared" si="260"/>
        <v>59.317499999999988</v>
      </c>
      <c r="BB216" s="100">
        <f t="shared" si="264"/>
        <v>5.3925000000000001</v>
      </c>
      <c r="BC216" s="100">
        <f t="shared" si="264"/>
        <v>5.3925000000000001</v>
      </c>
      <c r="BD216" s="100">
        <f t="shared" si="264"/>
        <v>5.3925000000000001</v>
      </c>
      <c r="BE216" s="100">
        <f t="shared" si="264"/>
        <v>5.3925000000000001</v>
      </c>
      <c r="BF216" s="100">
        <f t="shared" si="264"/>
        <v>5.3925000000000001</v>
      </c>
      <c r="BG216" s="100">
        <f t="shared" si="264"/>
        <v>5.3925000000000001</v>
      </c>
      <c r="BH216" s="100">
        <f t="shared" si="264"/>
        <v>5.3925000000000001</v>
      </c>
      <c r="BI216" s="100">
        <f t="shared" si="264"/>
        <v>5.3925000000000001</v>
      </c>
      <c r="BJ216" s="100">
        <f t="shared" si="264"/>
        <v>5.3925000000000001</v>
      </c>
      <c r="BK216" s="100">
        <f t="shared" si="264"/>
        <v>5.3925000000000001</v>
      </c>
      <c r="BL216" s="100">
        <f t="shared" si="264"/>
        <v>5.3925000000000001</v>
      </c>
      <c r="BM216" s="100">
        <f t="shared" si="264"/>
        <v>5.3925000000000001</v>
      </c>
      <c r="BN216" s="116">
        <f t="shared" si="256"/>
        <v>64.709999999999994</v>
      </c>
      <c r="BO216" s="100">
        <f t="shared" si="252"/>
        <v>5.3925000000000001</v>
      </c>
      <c r="BP216" s="100">
        <f t="shared" si="252"/>
        <v>5.3925000000000001</v>
      </c>
      <c r="BQ216" s="83">
        <f t="shared" si="263"/>
        <v>8.3333333333333332E-3</v>
      </c>
      <c r="BR216" s="100">
        <f t="shared" si="250"/>
        <v>124.02749999999997</v>
      </c>
      <c r="BS216" s="212"/>
    </row>
    <row r="217" spans="1:71" s="185" customFormat="1" ht="12.75" customHeight="1" outlineLevel="1" x14ac:dyDescent="0.2">
      <c r="A217" s="186"/>
      <c r="B217" s="188" t="s">
        <v>221</v>
      </c>
      <c r="C217" s="189">
        <v>2</v>
      </c>
      <c r="D217" s="190">
        <v>45310</v>
      </c>
      <c r="E217" s="193">
        <v>719</v>
      </c>
      <c r="F217" s="194">
        <v>719</v>
      </c>
      <c r="G217" s="51">
        <f t="shared" si="262"/>
        <v>647.1</v>
      </c>
      <c r="H217" s="71">
        <v>0</v>
      </c>
      <c r="I217" s="71">
        <v>0</v>
      </c>
      <c r="J217" s="71">
        <v>0</v>
      </c>
      <c r="K217" s="71">
        <v>0</v>
      </c>
      <c r="L217" s="71">
        <v>0</v>
      </c>
      <c r="M217" s="71">
        <v>0</v>
      </c>
      <c r="N217" s="71">
        <v>0</v>
      </c>
      <c r="O217" s="130"/>
      <c r="P217" s="130"/>
      <c r="Q217" s="130"/>
      <c r="R217" s="130"/>
      <c r="S217" s="71">
        <v>0</v>
      </c>
      <c r="T217" s="71">
        <v>0</v>
      </c>
      <c r="U217" s="71">
        <v>0</v>
      </c>
      <c r="V217" s="71">
        <v>0</v>
      </c>
      <c r="W217" s="71">
        <v>0</v>
      </c>
      <c r="X217" s="71">
        <v>0</v>
      </c>
      <c r="Y217" s="71">
        <v>0</v>
      </c>
      <c r="Z217" s="71">
        <v>0</v>
      </c>
      <c r="AA217" s="71">
        <v>0</v>
      </c>
      <c r="AB217" s="100"/>
      <c r="AC217" s="100"/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71">
        <v>0</v>
      </c>
      <c r="AM217" s="71">
        <v>0</v>
      </c>
      <c r="AN217" s="71">
        <v>0</v>
      </c>
      <c r="AO217" s="71">
        <v>0</v>
      </c>
      <c r="AP217" s="71">
        <f>$G$217*$BQ$217</f>
        <v>5.3925000000000001</v>
      </c>
      <c r="AQ217" s="100">
        <f t="shared" si="261"/>
        <v>5.3925000000000001</v>
      </c>
      <c r="AR217" s="100">
        <f t="shared" si="261"/>
        <v>5.3925000000000001</v>
      </c>
      <c r="AS217" s="100">
        <f t="shared" si="261"/>
        <v>5.3925000000000001</v>
      </c>
      <c r="AT217" s="100">
        <f t="shared" si="261"/>
        <v>5.3925000000000001</v>
      </c>
      <c r="AU217" s="100">
        <f t="shared" si="261"/>
        <v>5.3925000000000001</v>
      </c>
      <c r="AV217" s="100">
        <f t="shared" si="261"/>
        <v>5.3925000000000001</v>
      </c>
      <c r="AW217" s="100">
        <f t="shared" si="261"/>
        <v>5.3925000000000001</v>
      </c>
      <c r="AX217" s="100">
        <f t="shared" si="261"/>
        <v>5.3925000000000001</v>
      </c>
      <c r="AY217" s="100">
        <f t="shared" si="261"/>
        <v>5.3925000000000001</v>
      </c>
      <c r="AZ217" s="100">
        <f t="shared" si="261"/>
        <v>5.3925000000000001</v>
      </c>
      <c r="BA217" s="116">
        <f t="shared" si="260"/>
        <v>59.317499999999988</v>
      </c>
      <c r="BB217" s="100">
        <f t="shared" si="264"/>
        <v>5.3925000000000001</v>
      </c>
      <c r="BC217" s="100">
        <f t="shared" si="264"/>
        <v>5.3925000000000001</v>
      </c>
      <c r="BD217" s="100">
        <f t="shared" si="264"/>
        <v>5.3925000000000001</v>
      </c>
      <c r="BE217" s="100">
        <f t="shared" si="264"/>
        <v>5.3925000000000001</v>
      </c>
      <c r="BF217" s="100">
        <f t="shared" si="264"/>
        <v>5.3925000000000001</v>
      </c>
      <c r="BG217" s="100">
        <f t="shared" si="264"/>
        <v>5.3925000000000001</v>
      </c>
      <c r="BH217" s="100">
        <f t="shared" si="264"/>
        <v>5.3925000000000001</v>
      </c>
      <c r="BI217" s="100">
        <f t="shared" si="264"/>
        <v>5.3925000000000001</v>
      </c>
      <c r="BJ217" s="100">
        <f t="shared" si="264"/>
        <v>5.3925000000000001</v>
      </c>
      <c r="BK217" s="100">
        <f t="shared" si="264"/>
        <v>5.3925000000000001</v>
      </c>
      <c r="BL217" s="100">
        <f t="shared" si="264"/>
        <v>5.3925000000000001</v>
      </c>
      <c r="BM217" s="100">
        <f t="shared" si="264"/>
        <v>5.3925000000000001</v>
      </c>
      <c r="BN217" s="116">
        <f t="shared" si="256"/>
        <v>64.709999999999994</v>
      </c>
      <c r="BO217" s="100">
        <f t="shared" si="252"/>
        <v>5.3925000000000001</v>
      </c>
      <c r="BP217" s="100">
        <f t="shared" si="252"/>
        <v>5.3925000000000001</v>
      </c>
      <c r="BQ217" s="83">
        <f t="shared" si="263"/>
        <v>8.3333333333333332E-3</v>
      </c>
      <c r="BR217" s="100">
        <f t="shared" si="250"/>
        <v>124.02749999999997</v>
      </c>
      <c r="BS217" s="212"/>
    </row>
    <row r="218" spans="1:71" s="185" customFormat="1" ht="12.75" customHeight="1" outlineLevel="1" x14ac:dyDescent="0.2">
      <c r="A218" s="186"/>
      <c r="B218" s="188" t="s">
        <v>221</v>
      </c>
      <c r="C218" s="189">
        <v>2</v>
      </c>
      <c r="D218" s="190">
        <v>45310</v>
      </c>
      <c r="E218" s="193">
        <v>719</v>
      </c>
      <c r="F218" s="194">
        <v>719</v>
      </c>
      <c r="G218" s="51">
        <f t="shared" si="262"/>
        <v>647.1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130"/>
      <c r="P218" s="130"/>
      <c r="Q218" s="130"/>
      <c r="R218" s="130"/>
      <c r="S218" s="71">
        <v>0</v>
      </c>
      <c r="T218" s="71">
        <v>0</v>
      </c>
      <c r="U218" s="71">
        <v>0</v>
      </c>
      <c r="V218" s="71">
        <v>0</v>
      </c>
      <c r="W218" s="71">
        <v>0</v>
      </c>
      <c r="X218" s="71">
        <v>0</v>
      </c>
      <c r="Y218" s="71">
        <v>0</v>
      </c>
      <c r="Z218" s="71">
        <v>0</v>
      </c>
      <c r="AA218" s="71">
        <v>0</v>
      </c>
      <c r="AB218" s="100"/>
      <c r="AC218" s="100"/>
      <c r="AD218" s="71">
        <v>0</v>
      </c>
      <c r="AE218" s="71">
        <v>0</v>
      </c>
      <c r="AF218" s="71">
        <v>0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71">
        <v>0</v>
      </c>
      <c r="AM218" s="71">
        <v>0</v>
      </c>
      <c r="AN218" s="71">
        <v>0</v>
      </c>
      <c r="AO218" s="71">
        <v>0</v>
      </c>
      <c r="AP218" s="71">
        <f>$G$218*$BQ$218</f>
        <v>5.3925000000000001</v>
      </c>
      <c r="AQ218" s="100">
        <f t="shared" si="261"/>
        <v>5.3925000000000001</v>
      </c>
      <c r="AR218" s="100">
        <f t="shared" si="261"/>
        <v>5.3925000000000001</v>
      </c>
      <c r="AS218" s="100">
        <f t="shared" si="261"/>
        <v>5.3925000000000001</v>
      </c>
      <c r="AT218" s="100">
        <f t="shared" si="261"/>
        <v>5.3925000000000001</v>
      </c>
      <c r="AU218" s="100">
        <f t="shared" si="261"/>
        <v>5.3925000000000001</v>
      </c>
      <c r="AV218" s="100">
        <f t="shared" si="261"/>
        <v>5.3925000000000001</v>
      </c>
      <c r="AW218" s="100">
        <f t="shared" si="261"/>
        <v>5.3925000000000001</v>
      </c>
      <c r="AX218" s="100">
        <f t="shared" si="261"/>
        <v>5.3925000000000001</v>
      </c>
      <c r="AY218" s="100">
        <f t="shared" si="261"/>
        <v>5.3925000000000001</v>
      </c>
      <c r="AZ218" s="100">
        <f t="shared" si="261"/>
        <v>5.3925000000000001</v>
      </c>
      <c r="BA218" s="116">
        <f t="shared" si="260"/>
        <v>59.317499999999988</v>
      </c>
      <c r="BB218" s="100">
        <f t="shared" si="264"/>
        <v>5.3925000000000001</v>
      </c>
      <c r="BC218" s="100">
        <f t="shared" si="264"/>
        <v>5.3925000000000001</v>
      </c>
      <c r="BD218" s="100">
        <f t="shared" si="264"/>
        <v>5.3925000000000001</v>
      </c>
      <c r="BE218" s="100">
        <f t="shared" si="264"/>
        <v>5.3925000000000001</v>
      </c>
      <c r="BF218" s="100">
        <f t="shared" si="264"/>
        <v>5.3925000000000001</v>
      </c>
      <c r="BG218" s="100">
        <f t="shared" si="264"/>
        <v>5.3925000000000001</v>
      </c>
      <c r="BH218" s="100">
        <f t="shared" si="264"/>
        <v>5.3925000000000001</v>
      </c>
      <c r="BI218" s="100">
        <f t="shared" si="264"/>
        <v>5.3925000000000001</v>
      </c>
      <c r="BJ218" s="100">
        <f t="shared" si="264"/>
        <v>5.3925000000000001</v>
      </c>
      <c r="BK218" s="100">
        <f t="shared" si="264"/>
        <v>5.3925000000000001</v>
      </c>
      <c r="BL218" s="100">
        <f t="shared" si="264"/>
        <v>5.3925000000000001</v>
      </c>
      <c r="BM218" s="100">
        <f t="shared" si="264"/>
        <v>5.3925000000000001</v>
      </c>
      <c r="BN218" s="116">
        <f t="shared" si="256"/>
        <v>64.709999999999994</v>
      </c>
      <c r="BO218" s="100">
        <f t="shared" si="252"/>
        <v>5.3925000000000001</v>
      </c>
      <c r="BP218" s="100">
        <f t="shared" si="252"/>
        <v>5.3925000000000001</v>
      </c>
      <c r="BQ218" s="83">
        <f t="shared" si="263"/>
        <v>8.3333333333333332E-3</v>
      </c>
      <c r="BR218" s="100">
        <f t="shared" si="250"/>
        <v>124.02749999999997</v>
      </c>
      <c r="BS218" s="212"/>
    </row>
    <row r="219" spans="1:71" s="185" customFormat="1" ht="12.75" customHeight="1" outlineLevel="1" x14ac:dyDescent="0.2">
      <c r="A219" s="186"/>
      <c r="B219" s="188" t="s">
        <v>221</v>
      </c>
      <c r="C219" s="189">
        <v>2</v>
      </c>
      <c r="D219" s="190">
        <v>45310</v>
      </c>
      <c r="E219" s="193">
        <v>719</v>
      </c>
      <c r="F219" s="194">
        <v>719</v>
      </c>
      <c r="G219" s="51">
        <f t="shared" si="262"/>
        <v>647.1</v>
      </c>
      <c r="H219" s="71">
        <v>0</v>
      </c>
      <c r="I219" s="71">
        <v>0</v>
      </c>
      <c r="J219" s="71">
        <v>0</v>
      </c>
      <c r="K219" s="71">
        <v>0</v>
      </c>
      <c r="L219" s="71">
        <v>0</v>
      </c>
      <c r="M219" s="71">
        <v>0</v>
      </c>
      <c r="N219" s="71">
        <v>0</v>
      </c>
      <c r="O219" s="130"/>
      <c r="P219" s="130"/>
      <c r="Q219" s="130"/>
      <c r="R219" s="130"/>
      <c r="S219" s="71">
        <v>0</v>
      </c>
      <c r="T219" s="71">
        <v>0</v>
      </c>
      <c r="U219" s="71">
        <v>0</v>
      </c>
      <c r="V219" s="71">
        <v>0</v>
      </c>
      <c r="W219" s="71">
        <v>0</v>
      </c>
      <c r="X219" s="71">
        <v>0</v>
      </c>
      <c r="Y219" s="71">
        <v>0</v>
      </c>
      <c r="Z219" s="71">
        <v>0</v>
      </c>
      <c r="AA219" s="71">
        <v>0</v>
      </c>
      <c r="AB219" s="100"/>
      <c r="AC219" s="100"/>
      <c r="AD219" s="71">
        <v>0</v>
      </c>
      <c r="AE219" s="71">
        <v>0</v>
      </c>
      <c r="AF219" s="71">
        <v>0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71">
        <v>0</v>
      </c>
      <c r="AM219" s="71">
        <v>0</v>
      </c>
      <c r="AN219" s="71">
        <v>0</v>
      </c>
      <c r="AO219" s="71">
        <v>0</v>
      </c>
      <c r="AP219" s="71">
        <f>$G$219*$BQ$219</f>
        <v>5.3925000000000001</v>
      </c>
      <c r="AQ219" s="100">
        <f t="shared" si="261"/>
        <v>5.3925000000000001</v>
      </c>
      <c r="AR219" s="100">
        <f t="shared" si="261"/>
        <v>5.3925000000000001</v>
      </c>
      <c r="AS219" s="100">
        <f t="shared" si="261"/>
        <v>5.3925000000000001</v>
      </c>
      <c r="AT219" s="100">
        <f t="shared" si="261"/>
        <v>5.3925000000000001</v>
      </c>
      <c r="AU219" s="100">
        <f t="shared" si="261"/>
        <v>5.3925000000000001</v>
      </c>
      <c r="AV219" s="100">
        <f t="shared" si="261"/>
        <v>5.3925000000000001</v>
      </c>
      <c r="AW219" s="100">
        <f t="shared" si="261"/>
        <v>5.3925000000000001</v>
      </c>
      <c r="AX219" s="100">
        <f t="shared" si="261"/>
        <v>5.3925000000000001</v>
      </c>
      <c r="AY219" s="100">
        <f t="shared" si="261"/>
        <v>5.3925000000000001</v>
      </c>
      <c r="AZ219" s="100">
        <f t="shared" si="261"/>
        <v>5.3925000000000001</v>
      </c>
      <c r="BA219" s="116">
        <f t="shared" si="260"/>
        <v>59.317499999999988</v>
      </c>
      <c r="BB219" s="100">
        <f t="shared" si="264"/>
        <v>5.3925000000000001</v>
      </c>
      <c r="BC219" s="100">
        <f t="shared" si="264"/>
        <v>5.3925000000000001</v>
      </c>
      <c r="BD219" s="100">
        <f t="shared" si="264"/>
        <v>5.3925000000000001</v>
      </c>
      <c r="BE219" s="100">
        <f t="shared" si="264"/>
        <v>5.3925000000000001</v>
      </c>
      <c r="BF219" s="100">
        <f t="shared" si="264"/>
        <v>5.3925000000000001</v>
      </c>
      <c r="BG219" s="100">
        <f t="shared" si="264"/>
        <v>5.3925000000000001</v>
      </c>
      <c r="BH219" s="100">
        <f t="shared" si="264"/>
        <v>5.3925000000000001</v>
      </c>
      <c r="BI219" s="100">
        <f t="shared" si="264"/>
        <v>5.3925000000000001</v>
      </c>
      <c r="BJ219" s="100">
        <f t="shared" si="264"/>
        <v>5.3925000000000001</v>
      </c>
      <c r="BK219" s="100">
        <f t="shared" si="264"/>
        <v>5.3925000000000001</v>
      </c>
      <c r="BL219" s="100">
        <f t="shared" si="264"/>
        <v>5.3925000000000001</v>
      </c>
      <c r="BM219" s="100">
        <f t="shared" si="264"/>
        <v>5.3925000000000001</v>
      </c>
      <c r="BN219" s="116">
        <f t="shared" si="256"/>
        <v>64.709999999999994</v>
      </c>
      <c r="BO219" s="100">
        <f t="shared" si="252"/>
        <v>5.3925000000000001</v>
      </c>
      <c r="BP219" s="100">
        <f t="shared" si="252"/>
        <v>5.3925000000000001</v>
      </c>
      <c r="BQ219" s="83">
        <f t="shared" si="263"/>
        <v>8.3333333333333332E-3</v>
      </c>
      <c r="BR219" s="100">
        <f t="shared" si="250"/>
        <v>124.02749999999997</v>
      </c>
      <c r="BS219" s="212"/>
    </row>
    <row r="220" spans="1:71" s="185" customFormat="1" ht="12.75" customHeight="1" outlineLevel="1" x14ac:dyDescent="0.2">
      <c r="A220" s="186"/>
      <c r="B220" s="188" t="s">
        <v>221</v>
      </c>
      <c r="C220" s="189">
        <v>2</v>
      </c>
      <c r="D220" s="190">
        <v>45310</v>
      </c>
      <c r="E220" s="193">
        <v>719</v>
      </c>
      <c r="F220" s="194">
        <v>719</v>
      </c>
      <c r="G220" s="51">
        <f t="shared" si="262"/>
        <v>647.1</v>
      </c>
      <c r="H220" s="71">
        <v>0</v>
      </c>
      <c r="I220" s="71">
        <v>0</v>
      </c>
      <c r="J220" s="71">
        <v>0</v>
      </c>
      <c r="K220" s="71">
        <v>0</v>
      </c>
      <c r="L220" s="71">
        <v>0</v>
      </c>
      <c r="M220" s="71">
        <v>0</v>
      </c>
      <c r="N220" s="71">
        <v>0</v>
      </c>
      <c r="O220" s="130"/>
      <c r="P220" s="130"/>
      <c r="Q220" s="130"/>
      <c r="R220" s="130"/>
      <c r="S220" s="71">
        <v>0</v>
      </c>
      <c r="T220" s="71">
        <v>0</v>
      </c>
      <c r="U220" s="71">
        <v>0</v>
      </c>
      <c r="V220" s="71">
        <v>0</v>
      </c>
      <c r="W220" s="71">
        <v>0</v>
      </c>
      <c r="X220" s="71">
        <v>0</v>
      </c>
      <c r="Y220" s="71">
        <v>0</v>
      </c>
      <c r="Z220" s="71">
        <v>0</v>
      </c>
      <c r="AA220" s="71">
        <v>0</v>
      </c>
      <c r="AB220" s="100"/>
      <c r="AC220" s="100"/>
      <c r="AD220" s="71">
        <v>0</v>
      </c>
      <c r="AE220" s="71">
        <v>0</v>
      </c>
      <c r="AF220" s="71">
        <v>0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71">
        <v>0</v>
      </c>
      <c r="AM220" s="71">
        <v>0</v>
      </c>
      <c r="AN220" s="71">
        <v>0</v>
      </c>
      <c r="AO220" s="71">
        <v>0</v>
      </c>
      <c r="AP220" s="71">
        <f>$G$220*$BQ$220</f>
        <v>5.3925000000000001</v>
      </c>
      <c r="AQ220" s="100">
        <f t="shared" si="261"/>
        <v>5.3925000000000001</v>
      </c>
      <c r="AR220" s="100">
        <f t="shared" si="261"/>
        <v>5.3925000000000001</v>
      </c>
      <c r="AS220" s="100">
        <f t="shared" si="261"/>
        <v>5.3925000000000001</v>
      </c>
      <c r="AT220" s="100">
        <f t="shared" si="261"/>
        <v>5.3925000000000001</v>
      </c>
      <c r="AU220" s="100">
        <f t="shared" si="261"/>
        <v>5.3925000000000001</v>
      </c>
      <c r="AV220" s="100">
        <f t="shared" si="261"/>
        <v>5.3925000000000001</v>
      </c>
      <c r="AW220" s="100">
        <f t="shared" si="261"/>
        <v>5.3925000000000001</v>
      </c>
      <c r="AX220" s="100">
        <f t="shared" si="261"/>
        <v>5.3925000000000001</v>
      </c>
      <c r="AY220" s="100">
        <f t="shared" si="261"/>
        <v>5.3925000000000001</v>
      </c>
      <c r="AZ220" s="100">
        <f t="shared" si="261"/>
        <v>5.3925000000000001</v>
      </c>
      <c r="BA220" s="116">
        <f t="shared" si="260"/>
        <v>59.317499999999988</v>
      </c>
      <c r="BB220" s="100">
        <f t="shared" si="264"/>
        <v>5.3925000000000001</v>
      </c>
      <c r="BC220" s="100">
        <f t="shared" si="264"/>
        <v>5.3925000000000001</v>
      </c>
      <c r="BD220" s="100">
        <f t="shared" si="264"/>
        <v>5.3925000000000001</v>
      </c>
      <c r="BE220" s="100">
        <f t="shared" si="264"/>
        <v>5.3925000000000001</v>
      </c>
      <c r="BF220" s="100">
        <f t="shared" si="264"/>
        <v>5.3925000000000001</v>
      </c>
      <c r="BG220" s="100">
        <f t="shared" si="264"/>
        <v>5.3925000000000001</v>
      </c>
      <c r="BH220" s="100">
        <f t="shared" si="264"/>
        <v>5.3925000000000001</v>
      </c>
      <c r="BI220" s="100">
        <f t="shared" si="264"/>
        <v>5.3925000000000001</v>
      </c>
      <c r="BJ220" s="100">
        <f t="shared" si="264"/>
        <v>5.3925000000000001</v>
      </c>
      <c r="BK220" s="100">
        <f t="shared" si="264"/>
        <v>5.3925000000000001</v>
      </c>
      <c r="BL220" s="100">
        <f t="shared" si="264"/>
        <v>5.3925000000000001</v>
      </c>
      <c r="BM220" s="100">
        <f t="shared" si="264"/>
        <v>5.3925000000000001</v>
      </c>
      <c r="BN220" s="116">
        <f t="shared" si="256"/>
        <v>64.709999999999994</v>
      </c>
      <c r="BO220" s="100">
        <f t="shared" si="252"/>
        <v>5.3925000000000001</v>
      </c>
      <c r="BP220" s="100">
        <f t="shared" si="252"/>
        <v>5.3925000000000001</v>
      </c>
      <c r="BQ220" s="83">
        <f t="shared" si="263"/>
        <v>8.3333333333333332E-3</v>
      </c>
      <c r="BR220" s="100">
        <f t="shared" si="250"/>
        <v>124.02749999999997</v>
      </c>
      <c r="BS220" s="212"/>
    </row>
    <row r="221" spans="1:71" s="185" customFormat="1" ht="12.75" customHeight="1" outlineLevel="1" x14ac:dyDescent="0.2">
      <c r="A221" s="186"/>
      <c r="B221" s="188" t="s">
        <v>221</v>
      </c>
      <c r="C221" s="189">
        <v>2</v>
      </c>
      <c r="D221" s="190">
        <v>45310</v>
      </c>
      <c r="E221" s="193">
        <v>719</v>
      </c>
      <c r="F221" s="194">
        <v>719</v>
      </c>
      <c r="G221" s="51">
        <f t="shared" si="262"/>
        <v>647.1</v>
      </c>
      <c r="H221" s="71">
        <v>0</v>
      </c>
      <c r="I221" s="71">
        <v>0</v>
      </c>
      <c r="J221" s="71">
        <v>0</v>
      </c>
      <c r="K221" s="71">
        <v>0</v>
      </c>
      <c r="L221" s="71">
        <v>0</v>
      </c>
      <c r="M221" s="71">
        <v>0</v>
      </c>
      <c r="N221" s="71">
        <v>0</v>
      </c>
      <c r="O221" s="130"/>
      <c r="P221" s="130"/>
      <c r="Q221" s="130"/>
      <c r="R221" s="130"/>
      <c r="S221" s="71">
        <v>0</v>
      </c>
      <c r="T221" s="71">
        <v>0</v>
      </c>
      <c r="U221" s="71">
        <v>0</v>
      </c>
      <c r="V221" s="71">
        <v>0</v>
      </c>
      <c r="W221" s="71">
        <v>0</v>
      </c>
      <c r="X221" s="71">
        <v>0</v>
      </c>
      <c r="Y221" s="71">
        <v>0</v>
      </c>
      <c r="Z221" s="71">
        <v>0</v>
      </c>
      <c r="AA221" s="71">
        <v>0</v>
      </c>
      <c r="AB221" s="100"/>
      <c r="AC221" s="100"/>
      <c r="AD221" s="71">
        <v>0</v>
      </c>
      <c r="AE221" s="71">
        <v>0</v>
      </c>
      <c r="AF221" s="71">
        <v>0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71">
        <v>0</v>
      </c>
      <c r="AM221" s="71">
        <v>0</v>
      </c>
      <c r="AN221" s="71">
        <v>0</v>
      </c>
      <c r="AO221" s="71">
        <v>0</v>
      </c>
      <c r="AP221" s="71">
        <f>$G$221*$BQ$221</f>
        <v>5.3925000000000001</v>
      </c>
      <c r="AQ221" s="100">
        <f t="shared" si="261"/>
        <v>5.3925000000000001</v>
      </c>
      <c r="AR221" s="100">
        <f t="shared" si="261"/>
        <v>5.3925000000000001</v>
      </c>
      <c r="AS221" s="100">
        <f t="shared" si="261"/>
        <v>5.3925000000000001</v>
      </c>
      <c r="AT221" s="100">
        <f t="shared" si="261"/>
        <v>5.3925000000000001</v>
      </c>
      <c r="AU221" s="100">
        <f t="shared" si="261"/>
        <v>5.3925000000000001</v>
      </c>
      <c r="AV221" s="100">
        <f t="shared" si="261"/>
        <v>5.3925000000000001</v>
      </c>
      <c r="AW221" s="100">
        <f t="shared" si="261"/>
        <v>5.3925000000000001</v>
      </c>
      <c r="AX221" s="100">
        <f t="shared" si="261"/>
        <v>5.3925000000000001</v>
      </c>
      <c r="AY221" s="100">
        <f t="shared" si="261"/>
        <v>5.3925000000000001</v>
      </c>
      <c r="AZ221" s="100">
        <f t="shared" si="261"/>
        <v>5.3925000000000001</v>
      </c>
      <c r="BA221" s="116">
        <f>SUM(AO221:AZ221)</f>
        <v>59.317499999999988</v>
      </c>
      <c r="BB221" s="100">
        <f t="shared" si="264"/>
        <v>5.3925000000000001</v>
      </c>
      <c r="BC221" s="100">
        <f t="shared" si="264"/>
        <v>5.3925000000000001</v>
      </c>
      <c r="BD221" s="100">
        <f t="shared" si="264"/>
        <v>5.3925000000000001</v>
      </c>
      <c r="BE221" s="100">
        <f t="shared" si="264"/>
        <v>5.3925000000000001</v>
      </c>
      <c r="BF221" s="100">
        <f t="shared" si="264"/>
        <v>5.3925000000000001</v>
      </c>
      <c r="BG221" s="100">
        <f t="shared" si="264"/>
        <v>5.3925000000000001</v>
      </c>
      <c r="BH221" s="100">
        <f t="shared" si="264"/>
        <v>5.3925000000000001</v>
      </c>
      <c r="BI221" s="100">
        <f t="shared" si="264"/>
        <v>5.3925000000000001</v>
      </c>
      <c r="BJ221" s="100">
        <f t="shared" si="264"/>
        <v>5.3925000000000001</v>
      </c>
      <c r="BK221" s="100">
        <f t="shared" si="264"/>
        <v>5.3925000000000001</v>
      </c>
      <c r="BL221" s="100">
        <f t="shared" si="264"/>
        <v>5.3925000000000001</v>
      </c>
      <c r="BM221" s="100">
        <f t="shared" si="264"/>
        <v>5.3925000000000001</v>
      </c>
      <c r="BN221" s="116">
        <f t="shared" si="256"/>
        <v>64.709999999999994</v>
      </c>
      <c r="BO221" s="100">
        <f t="shared" si="252"/>
        <v>5.3925000000000001</v>
      </c>
      <c r="BP221" s="100">
        <f t="shared" si="252"/>
        <v>5.3925000000000001</v>
      </c>
      <c r="BQ221" s="83">
        <f t="shared" si="263"/>
        <v>8.3333333333333332E-3</v>
      </c>
      <c r="BR221" s="100">
        <f t="shared" si="250"/>
        <v>124.02749999999997</v>
      </c>
      <c r="BS221" s="212"/>
    </row>
    <row r="222" spans="1:71" s="185" customFormat="1" ht="12.75" customHeight="1" outlineLevel="1" x14ac:dyDescent="0.2">
      <c r="A222" s="186"/>
      <c r="B222" s="188" t="s">
        <v>221</v>
      </c>
      <c r="C222" s="189">
        <v>2</v>
      </c>
      <c r="D222" s="190">
        <v>45310</v>
      </c>
      <c r="E222" s="193">
        <v>719</v>
      </c>
      <c r="F222" s="194">
        <v>719</v>
      </c>
      <c r="G222" s="51">
        <f t="shared" si="262"/>
        <v>647.1</v>
      </c>
      <c r="H222" s="71">
        <v>0</v>
      </c>
      <c r="I222" s="71">
        <v>0</v>
      </c>
      <c r="J222" s="71">
        <v>0</v>
      </c>
      <c r="K222" s="71">
        <v>0</v>
      </c>
      <c r="L222" s="71">
        <v>0</v>
      </c>
      <c r="M222" s="71">
        <v>0</v>
      </c>
      <c r="N222" s="71">
        <v>0</v>
      </c>
      <c r="O222" s="130"/>
      <c r="P222" s="130"/>
      <c r="Q222" s="130"/>
      <c r="R222" s="130"/>
      <c r="S222" s="71">
        <v>0</v>
      </c>
      <c r="T222" s="71">
        <v>0</v>
      </c>
      <c r="U222" s="71">
        <v>0</v>
      </c>
      <c r="V222" s="71">
        <v>0</v>
      </c>
      <c r="W222" s="71">
        <v>0</v>
      </c>
      <c r="X222" s="71">
        <v>0</v>
      </c>
      <c r="Y222" s="71">
        <v>0</v>
      </c>
      <c r="Z222" s="71">
        <v>0</v>
      </c>
      <c r="AA222" s="71">
        <v>0</v>
      </c>
      <c r="AB222" s="100"/>
      <c r="AC222" s="100"/>
      <c r="AD222" s="71">
        <v>0</v>
      </c>
      <c r="AE222" s="71">
        <v>0</v>
      </c>
      <c r="AF222" s="71">
        <v>0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71">
        <v>0</v>
      </c>
      <c r="AM222" s="71">
        <v>0</v>
      </c>
      <c r="AN222" s="71">
        <v>0</v>
      </c>
      <c r="AO222" s="71">
        <v>0</v>
      </c>
      <c r="AP222" s="71">
        <f>$G$222*$BQ$222</f>
        <v>5.3925000000000001</v>
      </c>
      <c r="AQ222" s="100">
        <f t="shared" si="261"/>
        <v>5.3925000000000001</v>
      </c>
      <c r="AR222" s="100">
        <f t="shared" si="261"/>
        <v>5.3925000000000001</v>
      </c>
      <c r="AS222" s="100">
        <f t="shared" si="261"/>
        <v>5.3925000000000001</v>
      </c>
      <c r="AT222" s="100">
        <f t="shared" si="261"/>
        <v>5.3925000000000001</v>
      </c>
      <c r="AU222" s="100">
        <f t="shared" si="261"/>
        <v>5.3925000000000001</v>
      </c>
      <c r="AV222" s="100">
        <f t="shared" si="261"/>
        <v>5.3925000000000001</v>
      </c>
      <c r="AW222" s="100">
        <f t="shared" si="261"/>
        <v>5.3925000000000001</v>
      </c>
      <c r="AX222" s="100">
        <f t="shared" si="261"/>
        <v>5.3925000000000001</v>
      </c>
      <c r="AY222" s="100">
        <f t="shared" si="261"/>
        <v>5.3925000000000001</v>
      </c>
      <c r="AZ222" s="100">
        <f t="shared" si="261"/>
        <v>5.3925000000000001</v>
      </c>
      <c r="BA222" s="116">
        <f t="shared" ref="BA222:BA242" si="265">SUM(AO222:AZ222)</f>
        <v>59.317499999999988</v>
      </c>
      <c r="BB222" s="100">
        <f t="shared" si="264"/>
        <v>5.3925000000000001</v>
      </c>
      <c r="BC222" s="100">
        <f t="shared" si="264"/>
        <v>5.3925000000000001</v>
      </c>
      <c r="BD222" s="100">
        <f t="shared" si="264"/>
        <v>5.3925000000000001</v>
      </c>
      <c r="BE222" s="100">
        <f t="shared" si="264"/>
        <v>5.3925000000000001</v>
      </c>
      <c r="BF222" s="100">
        <f t="shared" si="264"/>
        <v>5.3925000000000001</v>
      </c>
      <c r="BG222" s="100">
        <f t="shared" si="264"/>
        <v>5.3925000000000001</v>
      </c>
      <c r="BH222" s="100">
        <f t="shared" si="264"/>
        <v>5.3925000000000001</v>
      </c>
      <c r="BI222" s="100">
        <f t="shared" si="264"/>
        <v>5.3925000000000001</v>
      </c>
      <c r="BJ222" s="100">
        <f t="shared" si="264"/>
        <v>5.3925000000000001</v>
      </c>
      <c r="BK222" s="100">
        <f t="shared" si="264"/>
        <v>5.3925000000000001</v>
      </c>
      <c r="BL222" s="100">
        <f t="shared" si="264"/>
        <v>5.3925000000000001</v>
      </c>
      <c r="BM222" s="100">
        <f t="shared" si="264"/>
        <v>5.3925000000000001</v>
      </c>
      <c r="BN222" s="116">
        <f t="shared" si="256"/>
        <v>64.709999999999994</v>
      </c>
      <c r="BO222" s="100">
        <f t="shared" si="252"/>
        <v>5.3925000000000001</v>
      </c>
      <c r="BP222" s="100">
        <f t="shared" si="252"/>
        <v>5.3925000000000001</v>
      </c>
      <c r="BQ222" s="83">
        <f t="shared" si="263"/>
        <v>8.3333333333333332E-3</v>
      </c>
      <c r="BR222" s="100">
        <f t="shared" si="250"/>
        <v>124.02749999999997</v>
      </c>
      <c r="BS222" s="212"/>
    </row>
    <row r="223" spans="1:71" s="185" customFormat="1" ht="12.75" customHeight="1" outlineLevel="1" x14ac:dyDescent="0.2">
      <c r="A223" s="186"/>
      <c r="B223" s="188" t="s">
        <v>222</v>
      </c>
      <c r="C223" s="189">
        <v>24</v>
      </c>
      <c r="D223" s="190">
        <v>45310</v>
      </c>
      <c r="E223" s="193">
        <v>250</v>
      </c>
      <c r="F223" s="194">
        <v>250</v>
      </c>
      <c r="G223" s="51">
        <f t="shared" si="262"/>
        <v>225</v>
      </c>
      <c r="H223" s="71">
        <v>0</v>
      </c>
      <c r="I223" s="71">
        <v>0</v>
      </c>
      <c r="J223" s="71">
        <v>0</v>
      </c>
      <c r="K223" s="71">
        <v>0</v>
      </c>
      <c r="L223" s="71">
        <v>0</v>
      </c>
      <c r="M223" s="71">
        <v>0</v>
      </c>
      <c r="N223" s="71">
        <v>0</v>
      </c>
      <c r="O223" s="130"/>
      <c r="P223" s="130"/>
      <c r="Q223" s="130"/>
      <c r="R223" s="130"/>
      <c r="S223" s="71">
        <v>0</v>
      </c>
      <c r="T223" s="71">
        <v>0</v>
      </c>
      <c r="U223" s="71">
        <v>0</v>
      </c>
      <c r="V223" s="71">
        <v>0</v>
      </c>
      <c r="W223" s="71">
        <v>0</v>
      </c>
      <c r="X223" s="71">
        <v>0</v>
      </c>
      <c r="Y223" s="71">
        <v>0</v>
      </c>
      <c r="Z223" s="71">
        <v>0</v>
      </c>
      <c r="AA223" s="71">
        <v>0</v>
      </c>
      <c r="AB223" s="100"/>
      <c r="AC223" s="100"/>
      <c r="AD223" s="71">
        <v>0</v>
      </c>
      <c r="AE223" s="71">
        <v>0</v>
      </c>
      <c r="AF223" s="71">
        <v>0</v>
      </c>
      <c r="AG223" s="71">
        <v>0</v>
      </c>
      <c r="AH223" s="71">
        <v>0</v>
      </c>
      <c r="AI223" s="71">
        <v>0</v>
      </c>
      <c r="AJ223" s="71">
        <v>0</v>
      </c>
      <c r="AK223" s="71">
        <v>0</v>
      </c>
      <c r="AL223" s="71">
        <v>0</v>
      </c>
      <c r="AM223" s="71">
        <v>0</v>
      </c>
      <c r="AN223" s="71">
        <v>0</v>
      </c>
      <c r="AO223" s="71">
        <v>0</v>
      </c>
      <c r="AP223" s="71">
        <f>$G$223*$BQ$223</f>
        <v>1.875</v>
      </c>
      <c r="AQ223" s="100">
        <f t="shared" ref="AQ223:AZ232" si="266">$G223*$BQ223</f>
        <v>1.875</v>
      </c>
      <c r="AR223" s="100">
        <f t="shared" si="266"/>
        <v>1.875</v>
      </c>
      <c r="AS223" s="100">
        <f t="shared" si="266"/>
        <v>1.875</v>
      </c>
      <c r="AT223" s="100">
        <f t="shared" si="266"/>
        <v>1.875</v>
      </c>
      <c r="AU223" s="100">
        <f t="shared" si="266"/>
        <v>1.875</v>
      </c>
      <c r="AV223" s="100">
        <f t="shared" si="266"/>
        <v>1.875</v>
      </c>
      <c r="AW223" s="100">
        <f t="shared" si="266"/>
        <v>1.875</v>
      </c>
      <c r="AX223" s="100">
        <f t="shared" si="266"/>
        <v>1.875</v>
      </c>
      <c r="AY223" s="100">
        <f t="shared" si="266"/>
        <v>1.875</v>
      </c>
      <c r="AZ223" s="100">
        <f t="shared" si="266"/>
        <v>1.875</v>
      </c>
      <c r="BA223" s="116">
        <f t="shared" si="265"/>
        <v>20.625</v>
      </c>
      <c r="BB223" s="100">
        <f t="shared" si="264"/>
        <v>1.875</v>
      </c>
      <c r="BC223" s="100">
        <f t="shared" si="264"/>
        <v>1.875</v>
      </c>
      <c r="BD223" s="100">
        <f t="shared" si="264"/>
        <v>1.875</v>
      </c>
      <c r="BE223" s="100">
        <f t="shared" si="264"/>
        <v>1.875</v>
      </c>
      <c r="BF223" s="100">
        <f t="shared" si="264"/>
        <v>1.875</v>
      </c>
      <c r="BG223" s="100">
        <f t="shared" si="264"/>
        <v>1.875</v>
      </c>
      <c r="BH223" s="100">
        <f t="shared" si="264"/>
        <v>1.875</v>
      </c>
      <c r="BI223" s="100">
        <f t="shared" si="264"/>
        <v>1.875</v>
      </c>
      <c r="BJ223" s="100">
        <f t="shared" si="264"/>
        <v>1.875</v>
      </c>
      <c r="BK223" s="100">
        <f t="shared" si="264"/>
        <v>1.875</v>
      </c>
      <c r="BL223" s="100">
        <f t="shared" si="264"/>
        <v>1.875</v>
      </c>
      <c r="BM223" s="100">
        <f t="shared" si="264"/>
        <v>1.875</v>
      </c>
      <c r="BN223" s="116">
        <f t="shared" si="256"/>
        <v>22.5</v>
      </c>
      <c r="BO223" s="100">
        <f t="shared" si="252"/>
        <v>1.875</v>
      </c>
      <c r="BP223" s="100">
        <f t="shared" si="252"/>
        <v>1.875</v>
      </c>
      <c r="BQ223" s="83">
        <f t="shared" si="263"/>
        <v>8.3333333333333332E-3</v>
      </c>
      <c r="BR223" s="100">
        <f t="shared" si="250"/>
        <v>43.125</v>
      </c>
      <c r="BS223" s="212"/>
    </row>
    <row r="224" spans="1:71" s="185" customFormat="1" ht="12.75" customHeight="1" outlineLevel="1" x14ac:dyDescent="0.2">
      <c r="A224" s="186"/>
      <c r="B224" s="188" t="s">
        <v>222</v>
      </c>
      <c r="C224" s="189">
        <v>24</v>
      </c>
      <c r="D224" s="190">
        <v>45310</v>
      </c>
      <c r="E224" s="193">
        <v>250</v>
      </c>
      <c r="F224" s="194">
        <v>250</v>
      </c>
      <c r="G224" s="51">
        <f t="shared" si="262"/>
        <v>225</v>
      </c>
      <c r="H224" s="71">
        <v>0</v>
      </c>
      <c r="I224" s="71">
        <v>0</v>
      </c>
      <c r="J224" s="71">
        <v>0</v>
      </c>
      <c r="K224" s="71">
        <v>0</v>
      </c>
      <c r="L224" s="71">
        <v>0</v>
      </c>
      <c r="M224" s="71">
        <v>0</v>
      </c>
      <c r="N224" s="71">
        <v>0</v>
      </c>
      <c r="O224" s="130"/>
      <c r="P224" s="130"/>
      <c r="Q224" s="130"/>
      <c r="R224" s="130"/>
      <c r="S224" s="71">
        <v>0</v>
      </c>
      <c r="T224" s="71">
        <v>0</v>
      </c>
      <c r="U224" s="71">
        <v>0</v>
      </c>
      <c r="V224" s="71">
        <v>0</v>
      </c>
      <c r="W224" s="71">
        <v>0</v>
      </c>
      <c r="X224" s="71">
        <v>0</v>
      </c>
      <c r="Y224" s="71">
        <v>0</v>
      </c>
      <c r="Z224" s="71">
        <v>0</v>
      </c>
      <c r="AA224" s="71">
        <v>0</v>
      </c>
      <c r="AB224" s="100"/>
      <c r="AC224" s="100"/>
      <c r="AD224" s="71">
        <v>0</v>
      </c>
      <c r="AE224" s="71">
        <v>0</v>
      </c>
      <c r="AF224" s="71">
        <v>0</v>
      </c>
      <c r="AG224" s="71">
        <v>0</v>
      </c>
      <c r="AH224" s="71">
        <v>0</v>
      </c>
      <c r="AI224" s="71">
        <v>0</v>
      </c>
      <c r="AJ224" s="71">
        <v>0</v>
      </c>
      <c r="AK224" s="71">
        <v>0</v>
      </c>
      <c r="AL224" s="71">
        <v>0</v>
      </c>
      <c r="AM224" s="71">
        <v>0</v>
      </c>
      <c r="AN224" s="71">
        <v>0</v>
      </c>
      <c r="AO224" s="71">
        <v>0</v>
      </c>
      <c r="AP224" s="71">
        <f>$G$224*$BQ$224</f>
        <v>1.875</v>
      </c>
      <c r="AQ224" s="100">
        <f t="shared" si="266"/>
        <v>1.875</v>
      </c>
      <c r="AR224" s="100">
        <f t="shared" si="266"/>
        <v>1.875</v>
      </c>
      <c r="AS224" s="100">
        <f t="shared" si="266"/>
        <v>1.875</v>
      </c>
      <c r="AT224" s="100">
        <f t="shared" si="266"/>
        <v>1.875</v>
      </c>
      <c r="AU224" s="100">
        <f t="shared" si="266"/>
        <v>1.875</v>
      </c>
      <c r="AV224" s="100">
        <f t="shared" si="266"/>
        <v>1.875</v>
      </c>
      <c r="AW224" s="100">
        <f t="shared" si="266"/>
        <v>1.875</v>
      </c>
      <c r="AX224" s="100">
        <f t="shared" si="266"/>
        <v>1.875</v>
      </c>
      <c r="AY224" s="100">
        <f t="shared" si="266"/>
        <v>1.875</v>
      </c>
      <c r="AZ224" s="100">
        <f t="shared" si="266"/>
        <v>1.875</v>
      </c>
      <c r="BA224" s="116">
        <f t="shared" si="265"/>
        <v>20.625</v>
      </c>
      <c r="BB224" s="100">
        <f t="shared" si="264"/>
        <v>1.875</v>
      </c>
      <c r="BC224" s="100">
        <f t="shared" si="264"/>
        <v>1.875</v>
      </c>
      <c r="BD224" s="100">
        <f t="shared" si="264"/>
        <v>1.875</v>
      </c>
      <c r="BE224" s="100">
        <f t="shared" si="264"/>
        <v>1.875</v>
      </c>
      <c r="BF224" s="100">
        <f t="shared" si="264"/>
        <v>1.875</v>
      </c>
      <c r="BG224" s="100">
        <f t="shared" si="264"/>
        <v>1.875</v>
      </c>
      <c r="BH224" s="100">
        <f t="shared" si="264"/>
        <v>1.875</v>
      </c>
      <c r="BI224" s="100">
        <f t="shared" si="264"/>
        <v>1.875</v>
      </c>
      <c r="BJ224" s="100">
        <f t="shared" si="264"/>
        <v>1.875</v>
      </c>
      <c r="BK224" s="100">
        <f t="shared" si="264"/>
        <v>1.875</v>
      </c>
      <c r="BL224" s="100">
        <f t="shared" si="264"/>
        <v>1.875</v>
      </c>
      <c r="BM224" s="100">
        <f t="shared" si="264"/>
        <v>1.875</v>
      </c>
      <c r="BN224" s="116">
        <f t="shared" si="256"/>
        <v>22.5</v>
      </c>
      <c r="BO224" s="100">
        <f t="shared" si="252"/>
        <v>1.875</v>
      </c>
      <c r="BP224" s="100">
        <f t="shared" si="252"/>
        <v>1.875</v>
      </c>
      <c r="BQ224" s="83">
        <f t="shared" si="263"/>
        <v>8.3333333333333332E-3</v>
      </c>
      <c r="BR224" s="100">
        <f t="shared" si="250"/>
        <v>43.125</v>
      </c>
      <c r="BS224" s="212"/>
    </row>
    <row r="225" spans="1:71" s="185" customFormat="1" ht="12.75" customHeight="1" outlineLevel="1" x14ac:dyDescent="0.2">
      <c r="A225" s="186"/>
      <c r="B225" s="188" t="s">
        <v>223</v>
      </c>
      <c r="C225" s="189">
        <v>24</v>
      </c>
      <c r="D225" s="190">
        <v>45310</v>
      </c>
      <c r="E225" s="193">
        <v>220</v>
      </c>
      <c r="F225" s="194">
        <v>220</v>
      </c>
      <c r="G225" s="51">
        <f t="shared" si="262"/>
        <v>198</v>
      </c>
      <c r="H225" s="71">
        <v>0</v>
      </c>
      <c r="I225" s="71">
        <v>0</v>
      </c>
      <c r="J225" s="71">
        <v>0</v>
      </c>
      <c r="K225" s="71">
        <v>0</v>
      </c>
      <c r="L225" s="71">
        <v>0</v>
      </c>
      <c r="M225" s="71">
        <v>0</v>
      </c>
      <c r="N225" s="71">
        <v>0</v>
      </c>
      <c r="O225" s="130"/>
      <c r="P225" s="130"/>
      <c r="Q225" s="130"/>
      <c r="R225" s="130"/>
      <c r="S225" s="71">
        <v>0</v>
      </c>
      <c r="T225" s="71">
        <v>0</v>
      </c>
      <c r="U225" s="71">
        <v>0</v>
      </c>
      <c r="V225" s="71">
        <v>0</v>
      </c>
      <c r="W225" s="71">
        <v>0</v>
      </c>
      <c r="X225" s="71">
        <v>0</v>
      </c>
      <c r="Y225" s="71">
        <v>0</v>
      </c>
      <c r="Z225" s="71">
        <v>0</v>
      </c>
      <c r="AA225" s="71">
        <v>0</v>
      </c>
      <c r="AB225" s="100"/>
      <c r="AC225" s="100"/>
      <c r="AD225" s="71">
        <v>0</v>
      </c>
      <c r="AE225" s="71">
        <v>0</v>
      </c>
      <c r="AF225" s="71">
        <v>0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71">
        <v>0</v>
      </c>
      <c r="AM225" s="71">
        <v>0</v>
      </c>
      <c r="AN225" s="71">
        <v>0</v>
      </c>
      <c r="AO225" s="71">
        <v>0</v>
      </c>
      <c r="AP225" s="71">
        <f>$G$225*$BQ$225</f>
        <v>1.65</v>
      </c>
      <c r="AQ225" s="100">
        <f t="shared" si="266"/>
        <v>1.65</v>
      </c>
      <c r="AR225" s="100">
        <f t="shared" si="266"/>
        <v>1.65</v>
      </c>
      <c r="AS225" s="100">
        <f t="shared" si="266"/>
        <v>1.65</v>
      </c>
      <c r="AT225" s="100">
        <f t="shared" si="266"/>
        <v>1.65</v>
      </c>
      <c r="AU225" s="100">
        <f t="shared" si="266"/>
        <v>1.65</v>
      </c>
      <c r="AV225" s="100">
        <f t="shared" si="266"/>
        <v>1.65</v>
      </c>
      <c r="AW225" s="100">
        <f t="shared" si="266"/>
        <v>1.65</v>
      </c>
      <c r="AX225" s="100">
        <f t="shared" si="266"/>
        <v>1.65</v>
      </c>
      <c r="AY225" s="100">
        <f t="shared" si="266"/>
        <v>1.65</v>
      </c>
      <c r="AZ225" s="100">
        <f t="shared" si="266"/>
        <v>1.65</v>
      </c>
      <c r="BA225" s="116">
        <f t="shared" si="265"/>
        <v>18.149999999999999</v>
      </c>
      <c r="BB225" s="100">
        <f t="shared" ref="BB225:BM234" si="267">$G225*$BQ225</f>
        <v>1.65</v>
      </c>
      <c r="BC225" s="100">
        <f t="shared" si="267"/>
        <v>1.65</v>
      </c>
      <c r="BD225" s="100">
        <f t="shared" si="267"/>
        <v>1.65</v>
      </c>
      <c r="BE225" s="100">
        <f t="shared" si="267"/>
        <v>1.65</v>
      </c>
      <c r="BF225" s="100">
        <f t="shared" si="267"/>
        <v>1.65</v>
      </c>
      <c r="BG225" s="100">
        <f t="shared" si="267"/>
        <v>1.65</v>
      </c>
      <c r="BH225" s="100">
        <f t="shared" si="267"/>
        <v>1.65</v>
      </c>
      <c r="BI225" s="100">
        <f t="shared" si="267"/>
        <v>1.65</v>
      </c>
      <c r="BJ225" s="100">
        <f t="shared" si="267"/>
        <v>1.65</v>
      </c>
      <c r="BK225" s="100">
        <f t="shared" si="267"/>
        <v>1.65</v>
      </c>
      <c r="BL225" s="100">
        <f t="shared" si="267"/>
        <v>1.65</v>
      </c>
      <c r="BM225" s="100">
        <f t="shared" si="267"/>
        <v>1.65</v>
      </c>
      <c r="BN225" s="116">
        <f t="shared" si="256"/>
        <v>19.799999999999997</v>
      </c>
      <c r="BO225" s="100">
        <f t="shared" si="252"/>
        <v>1.65</v>
      </c>
      <c r="BP225" s="100">
        <f t="shared" si="252"/>
        <v>1.65</v>
      </c>
      <c r="BQ225" s="83">
        <f t="shared" si="263"/>
        <v>8.3333333333333332E-3</v>
      </c>
      <c r="BR225" s="100">
        <f t="shared" si="250"/>
        <v>37.949999999999996</v>
      </c>
      <c r="BS225" s="212"/>
    </row>
    <row r="226" spans="1:71" s="185" customFormat="1" ht="12.75" customHeight="1" outlineLevel="1" x14ac:dyDescent="0.2">
      <c r="A226" s="186"/>
      <c r="B226" s="188" t="s">
        <v>223</v>
      </c>
      <c r="C226" s="189">
        <v>24</v>
      </c>
      <c r="D226" s="190">
        <v>45310</v>
      </c>
      <c r="E226" s="193">
        <v>220</v>
      </c>
      <c r="F226" s="194">
        <v>220</v>
      </c>
      <c r="G226" s="51">
        <f t="shared" si="262"/>
        <v>198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130"/>
      <c r="P226" s="130"/>
      <c r="Q226" s="130"/>
      <c r="R226" s="130"/>
      <c r="S226" s="71">
        <v>0</v>
      </c>
      <c r="T226" s="71">
        <v>0</v>
      </c>
      <c r="U226" s="71">
        <v>0</v>
      </c>
      <c r="V226" s="71">
        <v>0</v>
      </c>
      <c r="W226" s="71">
        <v>0</v>
      </c>
      <c r="X226" s="71">
        <v>0</v>
      </c>
      <c r="Y226" s="71">
        <v>0</v>
      </c>
      <c r="Z226" s="71">
        <v>0</v>
      </c>
      <c r="AA226" s="71">
        <v>0</v>
      </c>
      <c r="AB226" s="100"/>
      <c r="AC226" s="100"/>
      <c r="AD226" s="71">
        <v>0</v>
      </c>
      <c r="AE226" s="71">
        <v>0</v>
      </c>
      <c r="AF226" s="71">
        <v>0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71">
        <v>0</v>
      </c>
      <c r="AM226" s="71">
        <v>0</v>
      </c>
      <c r="AN226" s="71">
        <v>0</v>
      </c>
      <c r="AO226" s="71">
        <v>0</v>
      </c>
      <c r="AP226" s="71">
        <f>$G$226*$BQ$226</f>
        <v>1.65</v>
      </c>
      <c r="AQ226" s="100">
        <f t="shared" si="266"/>
        <v>1.65</v>
      </c>
      <c r="AR226" s="100">
        <f t="shared" si="266"/>
        <v>1.65</v>
      </c>
      <c r="AS226" s="100">
        <f t="shared" si="266"/>
        <v>1.65</v>
      </c>
      <c r="AT226" s="100">
        <f t="shared" si="266"/>
        <v>1.65</v>
      </c>
      <c r="AU226" s="100">
        <f t="shared" si="266"/>
        <v>1.65</v>
      </c>
      <c r="AV226" s="100">
        <f t="shared" si="266"/>
        <v>1.65</v>
      </c>
      <c r="AW226" s="100">
        <f t="shared" si="266"/>
        <v>1.65</v>
      </c>
      <c r="AX226" s="100">
        <f t="shared" si="266"/>
        <v>1.65</v>
      </c>
      <c r="AY226" s="100">
        <f t="shared" si="266"/>
        <v>1.65</v>
      </c>
      <c r="AZ226" s="100">
        <f t="shared" si="266"/>
        <v>1.65</v>
      </c>
      <c r="BA226" s="116">
        <f t="shared" si="265"/>
        <v>18.149999999999999</v>
      </c>
      <c r="BB226" s="100">
        <f t="shared" si="267"/>
        <v>1.65</v>
      </c>
      <c r="BC226" s="100">
        <f t="shared" si="267"/>
        <v>1.65</v>
      </c>
      <c r="BD226" s="100">
        <f t="shared" si="267"/>
        <v>1.65</v>
      </c>
      <c r="BE226" s="100">
        <f t="shared" si="267"/>
        <v>1.65</v>
      </c>
      <c r="BF226" s="100">
        <f t="shared" si="267"/>
        <v>1.65</v>
      </c>
      <c r="BG226" s="100">
        <f t="shared" si="267"/>
        <v>1.65</v>
      </c>
      <c r="BH226" s="100">
        <f t="shared" si="267"/>
        <v>1.65</v>
      </c>
      <c r="BI226" s="100">
        <f t="shared" si="267"/>
        <v>1.65</v>
      </c>
      <c r="BJ226" s="100">
        <f t="shared" si="267"/>
        <v>1.65</v>
      </c>
      <c r="BK226" s="100">
        <f t="shared" si="267"/>
        <v>1.65</v>
      </c>
      <c r="BL226" s="100">
        <f t="shared" si="267"/>
        <v>1.65</v>
      </c>
      <c r="BM226" s="100">
        <f t="shared" si="267"/>
        <v>1.65</v>
      </c>
      <c r="BN226" s="116">
        <f t="shared" si="256"/>
        <v>19.799999999999997</v>
      </c>
      <c r="BO226" s="100">
        <f t="shared" si="252"/>
        <v>1.65</v>
      </c>
      <c r="BP226" s="100">
        <f t="shared" si="252"/>
        <v>1.65</v>
      </c>
      <c r="BQ226" s="83">
        <f t="shared" si="263"/>
        <v>8.3333333333333332E-3</v>
      </c>
      <c r="BR226" s="100">
        <f t="shared" ref="BR226:BR250" si="268">+H226+I226+J226+K226+L226+M226+N226+AA226+AN226+BA226+BN226</f>
        <v>37.949999999999996</v>
      </c>
      <c r="BS226" s="212"/>
    </row>
    <row r="227" spans="1:71" s="185" customFormat="1" ht="12.75" customHeight="1" outlineLevel="1" x14ac:dyDescent="0.2">
      <c r="A227" s="186"/>
      <c r="B227" s="188" t="s">
        <v>223</v>
      </c>
      <c r="C227" s="189">
        <v>24</v>
      </c>
      <c r="D227" s="190">
        <v>45310</v>
      </c>
      <c r="E227" s="193">
        <v>220</v>
      </c>
      <c r="F227" s="194">
        <v>220</v>
      </c>
      <c r="G227" s="51">
        <f t="shared" si="262"/>
        <v>198</v>
      </c>
      <c r="H227" s="71">
        <v>0</v>
      </c>
      <c r="I227" s="71">
        <v>0</v>
      </c>
      <c r="J227" s="71">
        <v>0</v>
      </c>
      <c r="K227" s="71">
        <v>0</v>
      </c>
      <c r="L227" s="71">
        <v>0</v>
      </c>
      <c r="M227" s="71">
        <v>0</v>
      </c>
      <c r="N227" s="71">
        <v>0</v>
      </c>
      <c r="O227" s="130"/>
      <c r="P227" s="130"/>
      <c r="Q227" s="130"/>
      <c r="R227" s="130"/>
      <c r="S227" s="71">
        <v>0</v>
      </c>
      <c r="T227" s="71">
        <v>0</v>
      </c>
      <c r="U227" s="71">
        <v>0</v>
      </c>
      <c r="V227" s="71">
        <v>0</v>
      </c>
      <c r="W227" s="71">
        <v>0</v>
      </c>
      <c r="X227" s="71">
        <v>0</v>
      </c>
      <c r="Y227" s="71">
        <v>0</v>
      </c>
      <c r="Z227" s="71">
        <v>0</v>
      </c>
      <c r="AA227" s="71">
        <v>0</v>
      </c>
      <c r="AB227" s="100"/>
      <c r="AC227" s="100"/>
      <c r="AD227" s="71">
        <v>0</v>
      </c>
      <c r="AE227" s="71">
        <v>0</v>
      </c>
      <c r="AF227" s="71">
        <v>0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71">
        <v>0</v>
      </c>
      <c r="AM227" s="71">
        <v>0</v>
      </c>
      <c r="AN227" s="71">
        <v>0</v>
      </c>
      <c r="AO227" s="71">
        <v>0</v>
      </c>
      <c r="AP227" s="71">
        <f>$G$227*$BQ$227</f>
        <v>1.65</v>
      </c>
      <c r="AQ227" s="100">
        <f t="shared" si="266"/>
        <v>1.65</v>
      </c>
      <c r="AR227" s="100">
        <f t="shared" si="266"/>
        <v>1.65</v>
      </c>
      <c r="AS227" s="100">
        <f t="shared" si="266"/>
        <v>1.65</v>
      </c>
      <c r="AT227" s="100">
        <f t="shared" si="266"/>
        <v>1.65</v>
      </c>
      <c r="AU227" s="100">
        <f t="shared" si="266"/>
        <v>1.65</v>
      </c>
      <c r="AV227" s="100">
        <f t="shared" si="266"/>
        <v>1.65</v>
      </c>
      <c r="AW227" s="100">
        <f t="shared" si="266"/>
        <v>1.65</v>
      </c>
      <c r="AX227" s="100">
        <f t="shared" si="266"/>
        <v>1.65</v>
      </c>
      <c r="AY227" s="100">
        <f t="shared" si="266"/>
        <v>1.65</v>
      </c>
      <c r="AZ227" s="100">
        <f t="shared" si="266"/>
        <v>1.65</v>
      </c>
      <c r="BA227" s="116">
        <f t="shared" si="265"/>
        <v>18.149999999999999</v>
      </c>
      <c r="BB227" s="100">
        <f t="shared" si="267"/>
        <v>1.65</v>
      </c>
      <c r="BC227" s="100">
        <f t="shared" si="267"/>
        <v>1.65</v>
      </c>
      <c r="BD227" s="100">
        <f t="shared" si="267"/>
        <v>1.65</v>
      </c>
      <c r="BE227" s="100">
        <f t="shared" si="267"/>
        <v>1.65</v>
      </c>
      <c r="BF227" s="100">
        <f t="shared" si="267"/>
        <v>1.65</v>
      </c>
      <c r="BG227" s="100">
        <f t="shared" si="267"/>
        <v>1.65</v>
      </c>
      <c r="BH227" s="100">
        <f t="shared" si="267"/>
        <v>1.65</v>
      </c>
      <c r="BI227" s="100">
        <f t="shared" si="267"/>
        <v>1.65</v>
      </c>
      <c r="BJ227" s="100">
        <f t="shared" si="267"/>
        <v>1.65</v>
      </c>
      <c r="BK227" s="100">
        <f t="shared" si="267"/>
        <v>1.65</v>
      </c>
      <c r="BL227" s="100">
        <f t="shared" si="267"/>
        <v>1.65</v>
      </c>
      <c r="BM227" s="100">
        <f t="shared" si="267"/>
        <v>1.65</v>
      </c>
      <c r="BN227" s="116">
        <f t="shared" si="256"/>
        <v>19.799999999999997</v>
      </c>
      <c r="BO227" s="100">
        <f t="shared" ref="BO227:BP249" si="269">$G227*$BQ227</f>
        <v>1.65</v>
      </c>
      <c r="BP227" s="100">
        <f t="shared" si="269"/>
        <v>1.65</v>
      </c>
      <c r="BQ227" s="83">
        <f t="shared" si="263"/>
        <v>8.3333333333333332E-3</v>
      </c>
      <c r="BR227" s="100">
        <f t="shared" si="268"/>
        <v>37.949999999999996</v>
      </c>
      <c r="BS227" s="212"/>
    </row>
    <row r="228" spans="1:71" s="185" customFormat="1" ht="12.75" customHeight="1" outlineLevel="1" x14ac:dyDescent="0.2">
      <c r="A228" s="186"/>
      <c r="B228" s="188" t="s">
        <v>223</v>
      </c>
      <c r="C228" s="189">
        <v>24</v>
      </c>
      <c r="D228" s="190">
        <v>45310</v>
      </c>
      <c r="E228" s="193">
        <v>220</v>
      </c>
      <c r="F228" s="194">
        <v>220</v>
      </c>
      <c r="G228" s="51">
        <f t="shared" si="262"/>
        <v>198</v>
      </c>
      <c r="H228" s="71">
        <v>0</v>
      </c>
      <c r="I228" s="71">
        <v>0</v>
      </c>
      <c r="J228" s="71">
        <v>0</v>
      </c>
      <c r="K228" s="71">
        <v>0</v>
      </c>
      <c r="L228" s="71">
        <v>0</v>
      </c>
      <c r="M228" s="71">
        <v>0</v>
      </c>
      <c r="N228" s="71">
        <v>0</v>
      </c>
      <c r="O228" s="130"/>
      <c r="P228" s="130"/>
      <c r="Q228" s="130"/>
      <c r="R228" s="130"/>
      <c r="S228" s="71">
        <v>0</v>
      </c>
      <c r="T228" s="71">
        <v>0</v>
      </c>
      <c r="U228" s="71">
        <v>0</v>
      </c>
      <c r="V228" s="71">
        <v>0</v>
      </c>
      <c r="W228" s="71">
        <v>0</v>
      </c>
      <c r="X228" s="71">
        <v>0</v>
      </c>
      <c r="Y228" s="71">
        <v>0</v>
      </c>
      <c r="Z228" s="71">
        <v>0</v>
      </c>
      <c r="AA228" s="71">
        <v>0</v>
      </c>
      <c r="AB228" s="100"/>
      <c r="AC228" s="100"/>
      <c r="AD228" s="71">
        <v>0</v>
      </c>
      <c r="AE228" s="71">
        <v>0</v>
      </c>
      <c r="AF228" s="71">
        <v>0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71">
        <v>0</v>
      </c>
      <c r="AM228" s="71">
        <v>0</v>
      </c>
      <c r="AN228" s="71">
        <v>0</v>
      </c>
      <c r="AO228" s="71">
        <v>0</v>
      </c>
      <c r="AP228" s="71">
        <f>$G$228*$BQ$228</f>
        <v>1.65</v>
      </c>
      <c r="AQ228" s="100">
        <f t="shared" si="266"/>
        <v>1.65</v>
      </c>
      <c r="AR228" s="100">
        <f t="shared" si="266"/>
        <v>1.65</v>
      </c>
      <c r="AS228" s="100">
        <f t="shared" si="266"/>
        <v>1.65</v>
      </c>
      <c r="AT228" s="100">
        <f t="shared" si="266"/>
        <v>1.65</v>
      </c>
      <c r="AU228" s="100">
        <f t="shared" si="266"/>
        <v>1.65</v>
      </c>
      <c r="AV228" s="100">
        <f t="shared" si="266"/>
        <v>1.65</v>
      </c>
      <c r="AW228" s="100">
        <f t="shared" si="266"/>
        <v>1.65</v>
      </c>
      <c r="AX228" s="100">
        <f t="shared" si="266"/>
        <v>1.65</v>
      </c>
      <c r="AY228" s="100">
        <f t="shared" si="266"/>
        <v>1.65</v>
      </c>
      <c r="AZ228" s="100">
        <f t="shared" si="266"/>
        <v>1.65</v>
      </c>
      <c r="BA228" s="116">
        <f t="shared" si="265"/>
        <v>18.149999999999999</v>
      </c>
      <c r="BB228" s="100">
        <f t="shared" si="267"/>
        <v>1.65</v>
      </c>
      <c r="BC228" s="100">
        <f t="shared" si="267"/>
        <v>1.65</v>
      </c>
      <c r="BD228" s="100">
        <f t="shared" si="267"/>
        <v>1.65</v>
      </c>
      <c r="BE228" s="100">
        <f t="shared" si="267"/>
        <v>1.65</v>
      </c>
      <c r="BF228" s="100">
        <f t="shared" si="267"/>
        <v>1.65</v>
      </c>
      <c r="BG228" s="100">
        <f t="shared" si="267"/>
        <v>1.65</v>
      </c>
      <c r="BH228" s="100">
        <f t="shared" si="267"/>
        <v>1.65</v>
      </c>
      <c r="BI228" s="100">
        <f t="shared" si="267"/>
        <v>1.65</v>
      </c>
      <c r="BJ228" s="100">
        <f t="shared" si="267"/>
        <v>1.65</v>
      </c>
      <c r="BK228" s="100">
        <f t="shared" si="267"/>
        <v>1.65</v>
      </c>
      <c r="BL228" s="100">
        <f t="shared" si="267"/>
        <v>1.65</v>
      </c>
      <c r="BM228" s="100">
        <f t="shared" si="267"/>
        <v>1.65</v>
      </c>
      <c r="BN228" s="116">
        <f t="shared" si="256"/>
        <v>19.799999999999997</v>
      </c>
      <c r="BO228" s="100">
        <f t="shared" si="269"/>
        <v>1.65</v>
      </c>
      <c r="BP228" s="100">
        <f t="shared" si="269"/>
        <v>1.65</v>
      </c>
      <c r="BQ228" s="83">
        <f t="shared" si="263"/>
        <v>8.3333333333333332E-3</v>
      </c>
      <c r="BR228" s="100">
        <f t="shared" si="268"/>
        <v>37.949999999999996</v>
      </c>
      <c r="BS228" s="212"/>
    </row>
    <row r="229" spans="1:71" s="185" customFormat="1" ht="12.75" customHeight="1" outlineLevel="1" x14ac:dyDescent="0.2">
      <c r="A229" s="186"/>
      <c r="B229" s="188" t="s">
        <v>224</v>
      </c>
      <c r="C229" s="189">
        <v>24</v>
      </c>
      <c r="D229" s="190">
        <v>45310</v>
      </c>
      <c r="E229" s="193">
        <v>250</v>
      </c>
      <c r="F229" s="194">
        <v>250</v>
      </c>
      <c r="G229" s="51">
        <f t="shared" si="262"/>
        <v>225</v>
      </c>
      <c r="H229" s="71">
        <v>0</v>
      </c>
      <c r="I229" s="71">
        <v>0</v>
      </c>
      <c r="J229" s="71">
        <v>0</v>
      </c>
      <c r="K229" s="71">
        <v>0</v>
      </c>
      <c r="L229" s="71">
        <v>0</v>
      </c>
      <c r="M229" s="71">
        <v>0</v>
      </c>
      <c r="N229" s="71">
        <v>0</v>
      </c>
      <c r="O229" s="130"/>
      <c r="P229" s="130"/>
      <c r="Q229" s="130"/>
      <c r="R229" s="130"/>
      <c r="S229" s="71">
        <v>0</v>
      </c>
      <c r="T229" s="71">
        <v>0</v>
      </c>
      <c r="U229" s="71">
        <v>0</v>
      </c>
      <c r="V229" s="71">
        <v>0</v>
      </c>
      <c r="W229" s="71">
        <v>0</v>
      </c>
      <c r="X229" s="71">
        <v>0</v>
      </c>
      <c r="Y229" s="71">
        <v>0</v>
      </c>
      <c r="Z229" s="71">
        <v>0</v>
      </c>
      <c r="AA229" s="71">
        <v>0</v>
      </c>
      <c r="AB229" s="100"/>
      <c r="AC229" s="100"/>
      <c r="AD229" s="71">
        <v>0</v>
      </c>
      <c r="AE229" s="71">
        <v>0</v>
      </c>
      <c r="AF229" s="71">
        <v>0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71">
        <v>0</v>
      </c>
      <c r="AM229" s="71">
        <v>0</v>
      </c>
      <c r="AN229" s="71">
        <v>0</v>
      </c>
      <c r="AO229" s="71">
        <v>0</v>
      </c>
      <c r="AP229" s="71">
        <f>$G$229*$BQ$229</f>
        <v>1.875</v>
      </c>
      <c r="AQ229" s="100">
        <f t="shared" si="266"/>
        <v>1.875</v>
      </c>
      <c r="AR229" s="100">
        <f t="shared" si="266"/>
        <v>1.875</v>
      </c>
      <c r="AS229" s="100">
        <f t="shared" si="266"/>
        <v>1.875</v>
      </c>
      <c r="AT229" s="100">
        <f t="shared" si="266"/>
        <v>1.875</v>
      </c>
      <c r="AU229" s="100">
        <f t="shared" si="266"/>
        <v>1.875</v>
      </c>
      <c r="AV229" s="100">
        <f t="shared" si="266"/>
        <v>1.875</v>
      </c>
      <c r="AW229" s="100">
        <f t="shared" si="266"/>
        <v>1.875</v>
      </c>
      <c r="AX229" s="100">
        <f t="shared" si="266"/>
        <v>1.875</v>
      </c>
      <c r="AY229" s="100">
        <f t="shared" si="266"/>
        <v>1.875</v>
      </c>
      <c r="AZ229" s="100">
        <f t="shared" si="266"/>
        <v>1.875</v>
      </c>
      <c r="BA229" s="116">
        <f t="shared" si="265"/>
        <v>20.625</v>
      </c>
      <c r="BB229" s="100">
        <f t="shared" si="267"/>
        <v>1.875</v>
      </c>
      <c r="BC229" s="100">
        <f t="shared" si="267"/>
        <v>1.875</v>
      </c>
      <c r="BD229" s="100">
        <f t="shared" si="267"/>
        <v>1.875</v>
      </c>
      <c r="BE229" s="100">
        <f t="shared" si="267"/>
        <v>1.875</v>
      </c>
      <c r="BF229" s="100">
        <f t="shared" si="267"/>
        <v>1.875</v>
      </c>
      <c r="BG229" s="100">
        <f t="shared" si="267"/>
        <v>1.875</v>
      </c>
      <c r="BH229" s="100">
        <f t="shared" si="267"/>
        <v>1.875</v>
      </c>
      <c r="BI229" s="100">
        <f t="shared" si="267"/>
        <v>1.875</v>
      </c>
      <c r="BJ229" s="100">
        <f t="shared" si="267"/>
        <v>1.875</v>
      </c>
      <c r="BK229" s="100">
        <f t="shared" si="267"/>
        <v>1.875</v>
      </c>
      <c r="BL229" s="100">
        <f t="shared" si="267"/>
        <v>1.875</v>
      </c>
      <c r="BM229" s="100">
        <f t="shared" si="267"/>
        <v>1.875</v>
      </c>
      <c r="BN229" s="116">
        <f t="shared" si="256"/>
        <v>22.5</v>
      </c>
      <c r="BO229" s="100">
        <f t="shared" si="269"/>
        <v>1.875</v>
      </c>
      <c r="BP229" s="100">
        <f t="shared" si="269"/>
        <v>1.875</v>
      </c>
      <c r="BQ229" s="83">
        <f t="shared" si="263"/>
        <v>8.3333333333333332E-3</v>
      </c>
      <c r="BR229" s="100">
        <f t="shared" si="268"/>
        <v>43.125</v>
      </c>
      <c r="BS229" s="212"/>
    </row>
    <row r="230" spans="1:71" s="185" customFormat="1" ht="12.75" customHeight="1" outlineLevel="1" x14ac:dyDescent="0.2">
      <c r="A230" s="186"/>
      <c r="B230" s="188" t="s">
        <v>224</v>
      </c>
      <c r="C230" s="189">
        <v>24</v>
      </c>
      <c r="D230" s="190">
        <v>45310</v>
      </c>
      <c r="E230" s="193">
        <v>250</v>
      </c>
      <c r="F230" s="194">
        <v>250</v>
      </c>
      <c r="G230" s="51">
        <f t="shared" si="262"/>
        <v>225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130"/>
      <c r="P230" s="130"/>
      <c r="Q230" s="130"/>
      <c r="R230" s="130"/>
      <c r="S230" s="71">
        <v>0</v>
      </c>
      <c r="T230" s="71">
        <v>0</v>
      </c>
      <c r="U230" s="71">
        <v>0</v>
      </c>
      <c r="V230" s="71">
        <v>0</v>
      </c>
      <c r="W230" s="71">
        <v>0</v>
      </c>
      <c r="X230" s="71">
        <v>0</v>
      </c>
      <c r="Y230" s="71">
        <v>0</v>
      </c>
      <c r="Z230" s="71">
        <v>0</v>
      </c>
      <c r="AA230" s="71">
        <v>0</v>
      </c>
      <c r="AB230" s="100"/>
      <c r="AC230" s="100"/>
      <c r="AD230" s="71">
        <v>0</v>
      </c>
      <c r="AE230" s="71">
        <v>0</v>
      </c>
      <c r="AF230" s="71">
        <v>0</v>
      </c>
      <c r="AG230" s="71">
        <v>0</v>
      </c>
      <c r="AH230" s="71">
        <v>0</v>
      </c>
      <c r="AI230" s="71">
        <v>0</v>
      </c>
      <c r="AJ230" s="71">
        <v>0</v>
      </c>
      <c r="AK230" s="71">
        <v>0</v>
      </c>
      <c r="AL230" s="71">
        <v>0</v>
      </c>
      <c r="AM230" s="71">
        <v>0</v>
      </c>
      <c r="AN230" s="71">
        <v>0</v>
      </c>
      <c r="AO230" s="71">
        <v>0</v>
      </c>
      <c r="AP230" s="71">
        <f>$G$230*$BQ$230</f>
        <v>1.875</v>
      </c>
      <c r="AQ230" s="100">
        <f t="shared" si="266"/>
        <v>1.875</v>
      </c>
      <c r="AR230" s="100">
        <f t="shared" si="266"/>
        <v>1.875</v>
      </c>
      <c r="AS230" s="100">
        <f t="shared" si="266"/>
        <v>1.875</v>
      </c>
      <c r="AT230" s="100">
        <f t="shared" si="266"/>
        <v>1.875</v>
      </c>
      <c r="AU230" s="100">
        <f t="shared" si="266"/>
        <v>1.875</v>
      </c>
      <c r="AV230" s="100">
        <f t="shared" si="266"/>
        <v>1.875</v>
      </c>
      <c r="AW230" s="100">
        <f t="shared" si="266"/>
        <v>1.875</v>
      </c>
      <c r="AX230" s="100">
        <f t="shared" si="266"/>
        <v>1.875</v>
      </c>
      <c r="AY230" s="100">
        <f t="shared" si="266"/>
        <v>1.875</v>
      </c>
      <c r="AZ230" s="100">
        <f t="shared" si="266"/>
        <v>1.875</v>
      </c>
      <c r="BA230" s="116">
        <f t="shared" si="265"/>
        <v>20.625</v>
      </c>
      <c r="BB230" s="100">
        <f t="shared" si="267"/>
        <v>1.875</v>
      </c>
      <c r="BC230" s="100">
        <f t="shared" si="267"/>
        <v>1.875</v>
      </c>
      <c r="BD230" s="100">
        <f t="shared" si="267"/>
        <v>1.875</v>
      </c>
      <c r="BE230" s="100">
        <f t="shared" si="267"/>
        <v>1.875</v>
      </c>
      <c r="BF230" s="100">
        <f t="shared" si="267"/>
        <v>1.875</v>
      </c>
      <c r="BG230" s="100">
        <f t="shared" si="267"/>
        <v>1.875</v>
      </c>
      <c r="BH230" s="100">
        <f t="shared" si="267"/>
        <v>1.875</v>
      </c>
      <c r="BI230" s="100">
        <f t="shared" si="267"/>
        <v>1.875</v>
      </c>
      <c r="BJ230" s="100">
        <f t="shared" si="267"/>
        <v>1.875</v>
      </c>
      <c r="BK230" s="100">
        <f t="shared" si="267"/>
        <v>1.875</v>
      </c>
      <c r="BL230" s="100">
        <f t="shared" si="267"/>
        <v>1.875</v>
      </c>
      <c r="BM230" s="100">
        <f t="shared" si="267"/>
        <v>1.875</v>
      </c>
      <c r="BN230" s="116">
        <f t="shared" si="256"/>
        <v>22.5</v>
      </c>
      <c r="BO230" s="100">
        <f t="shared" si="269"/>
        <v>1.875</v>
      </c>
      <c r="BP230" s="100">
        <f t="shared" si="269"/>
        <v>1.875</v>
      </c>
      <c r="BQ230" s="83">
        <f t="shared" si="263"/>
        <v>8.3333333333333332E-3</v>
      </c>
      <c r="BR230" s="100">
        <f t="shared" si="268"/>
        <v>43.125</v>
      </c>
      <c r="BS230" s="212"/>
    </row>
    <row r="231" spans="1:71" s="185" customFormat="1" ht="12.75" customHeight="1" outlineLevel="1" x14ac:dyDescent="0.2">
      <c r="A231" s="186"/>
      <c r="B231" s="188" t="s">
        <v>224</v>
      </c>
      <c r="C231" s="189">
        <v>24</v>
      </c>
      <c r="D231" s="190">
        <v>45310</v>
      </c>
      <c r="E231" s="193">
        <v>250</v>
      </c>
      <c r="F231" s="194">
        <v>250</v>
      </c>
      <c r="G231" s="51">
        <f t="shared" si="262"/>
        <v>225</v>
      </c>
      <c r="H231" s="71">
        <v>0</v>
      </c>
      <c r="I231" s="71">
        <v>0</v>
      </c>
      <c r="J231" s="71">
        <v>0</v>
      </c>
      <c r="K231" s="71">
        <v>0</v>
      </c>
      <c r="L231" s="71">
        <v>0</v>
      </c>
      <c r="M231" s="71">
        <v>0</v>
      </c>
      <c r="N231" s="71">
        <v>0</v>
      </c>
      <c r="O231" s="130"/>
      <c r="P231" s="130"/>
      <c r="Q231" s="130"/>
      <c r="R231" s="130"/>
      <c r="S231" s="71">
        <v>0</v>
      </c>
      <c r="T231" s="71">
        <v>0</v>
      </c>
      <c r="U231" s="71">
        <v>0</v>
      </c>
      <c r="V231" s="71">
        <v>0</v>
      </c>
      <c r="W231" s="71">
        <v>0</v>
      </c>
      <c r="X231" s="71">
        <v>0</v>
      </c>
      <c r="Y231" s="71">
        <v>0</v>
      </c>
      <c r="Z231" s="71">
        <v>0</v>
      </c>
      <c r="AA231" s="71">
        <v>0</v>
      </c>
      <c r="AB231" s="100"/>
      <c r="AC231" s="100"/>
      <c r="AD231" s="71">
        <v>0</v>
      </c>
      <c r="AE231" s="71">
        <v>0</v>
      </c>
      <c r="AF231" s="71">
        <v>0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71">
        <v>0</v>
      </c>
      <c r="AM231" s="71">
        <v>0</v>
      </c>
      <c r="AN231" s="71">
        <v>0</v>
      </c>
      <c r="AO231" s="71">
        <v>0</v>
      </c>
      <c r="AP231" s="71">
        <f>$G$231*$BQ$231</f>
        <v>1.875</v>
      </c>
      <c r="AQ231" s="100">
        <f t="shared" si="266"/>
        <v>1.875</v>
      </c>
      <c r="AR231" s="100">
        <f t="shared" si="266"/>
        <v>1.875</v>
      </c>
      <c r="AS231" s="100">
        <f t="shared" si="266"/>
        <v>1.875</v>
      </c>
      <c r="AT231" s="100">
        <f t="shared" si="266"/>
        <v>1.875</v>
      </c>
      <c r="AU231" s="100">
        <f t="shared" si="266"/>
        <v>1.875</v>
      </c>
      <c r="AV231" s="100">
        <f t="shared" si="266"/>
        <v>1.875</v>
      </c>
      <c r="AW231" s="100">
        <f t="shared" si="266"/>
        <v>1.875</v>
      </c>
      <c r="AX231" s="100">
        <f t="shared" si="266"/>
        <v>1.875</v>
      </c>
      <c r="AY231" s="100">
        <f t="shared" si="266"/>
        <v>1.875</v>
      </c>
      <c r="AZ231" s="100">
        <f t="shared" si="266"/>
        <v>1.875</v>
      </c>
      <c r="BA231" s="116">
        <f t="shared" si="265"/>
        <v>20.625</v>
      </c>
      <c r="BB231" s="100">
        <f t="shared" si="267"/>
        <v>1.875</v>
      </c>
      <c r="BC231" s="100">
        <f t="shared" si="267"/>
        <v>1.875</v>
      </c>
      <c r="BD231" s="100">
        <f t="shared" si="267"/>
        <v>1.875</v>
      </c>
      <c r="BE231" s="100">
        <f t="shared" si="267"/>
        <v>1.875</v>
      </c>
      <c r="BF231" s="100">
        <f t="shared" si="267"/>
        <v>1.875</v>
      </c>
      <c r="BG231" s="100">
        <f t="shared" si="267"/>
        <v>1.875</v>
      </c>
      <c r="BH231" s="100">
        <f t="shared" si="267"/>
        <v>1.875</v>
      </c>
      <c r="BI231" s="100">
        <f t="shared" si="267"/>
        <v>1.875</v>
      </c>
      <c r="BJ231" s="100">
        <f t="shared" si="267"/>
        <v>1.875</v>
      </c>
      <c r="BK231" s="100">
        <f t="shared" si="267"/>
        <v>1.875</v>
      </c>
      <c r="BL231" s="100">
        <f t="shared" si="267"/>
        <v>1.875</v>
      </c>
      <c r="BM231" s="100">
        <f t="shared" si="267"/>
        <v>1.875</v>
      </c>
      <c r="BN231" s="116">
        <f t="shared" si="256"/>
        <v>22.5</v>
      </c>
      <c r="BO231" s="100">
        <f t="shared" si="269"/>
        <v>1.875</v>
      </c>
      <c r="BP231" s="100">
        <f t="shared" si="269"/>
        <v>1.875</v>
      </c>
      <c r="BQ231" s="83">
        <f t="shared" si="263"/>
        <v>8.3333333333333332E-3</v>
      </c>
      <c r="BR231" s="100">
        <f t="shared" si="268"/>
        <v>43.125</v>
      </c>
      <c r="BS231" s="212"/>
    </row>
    <row r="232" spans="1:71" s="185" customFormat="1" ht="12.75" customHeight="1" outlineLevel="1" x14ac:dyDescent="0.2">
      <c r="A232" s="186"/>
      <c r="B232" s="188" t="s">
        <v>224</v>
      </c>
      <c r="C232" s="189">
        <v>24</v>
      </c>
      <c r="D232" s="190">
        <v>45310</v>
      </c>
      <c r="E232" s="193">
        <v>250</v>
      </c>
      <c r="F232" s="194">
        <v>250</v>
      </c>
      <c r="G232" s="51">
        <f t="shared" si="262"/>
        <v>225</v>
      </c>
      <c r="H232" s="71">
        <v>0</v>
      </c>
      <c r="I232" s="71">
        <v>0</v>
      </c>
      <c r="J232" s="71">
        <v>0</v>
      </c>
      <c r="K232" s="71">
        <v>0</v>
      </c>
      <c r="L232" s="71">
        <v>0</v>
      </c>
      <c r="M232" s="71">
        <v>0</v>
      </c>
      <c r="N232" s="71">
        <v>0</v>
      </c>
      <c r="O232" s="130"/>
      <c r="P232" s="130"/>
      <c r="Q232" s="130"/>
      <c r="R232" s="130"/>
      <c r="S232" s="71">
        <v>0</v>
      </c>
      <c r="T232" s="71">
        <v>0</v>
      </c>
      <c r="U232" s="71">
        <v>0</v>
      </c>
      <c r="V232" s="71">
        <v>0</v>
      </c>
      <c r="W232" s="71">
        <v>0</v>
      </c>
      <c r="X232" s="71">
        <v>0</v>
      </c>
      <c r="Y232" s="71">
        <v>0</v>
      </c>
      <c r="Z232" s="71">
        <v>0</v>
      </c>
      <c r="AA232" s="71">
        <v>0</v>
      </c>
      <c r="AB232" s="100"/>
      <c r="AC232" s="100"/>
      <c r="AD232" s="71">
        <v>0</v>
      </c>
      <c r="AE232" s="71">
        <v>0</v>
      </c>
      <c r="AF232" s="71">
        <v>0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71">
        <v>0</v>
      </c>
      <c r="AM232" s="71">
        <v>0</v>
      </c>
      <c r="AN232" s="71">
        <v>0</v>
      </c>
      <c r="AO232" s="71">
        <v>0</v>
      </c>
      <c r="AP232" s="71">
        <f>$G$232*$BQ$232</f>
        <v>1.875</v>
      </c>
      <c r="AQ232" s="100">
        <f t="shared" si="266"/>
        <v>1.875</v>
      </c>
      <c r="AR232" s="100">
        <f t="shared" si="266"/>
        <v>1.875</v>
      </c>
      <c r="AS232" s="100">
        <f t="shared" si="266"/>
        <v>1.875</v>
      </c>
      <c r="AT232" s="100">
        <f t="shared" si="266"/>
        <v>1.875</v>
      </c>
      <c r="AU232" s="100">
        <f t="shared" si="266"/>
        <v>1.875</v>
      </c>
      <c r="AV232" s="100">
        <f t="shared" si="266"/>
        <v>1.875</v>
      </c>
      <c r="AW232" s="100">
        <f t="shared" si="266"/>
        <v>1.875</v>
      </c>
      <c r="AX232" s="100">
        <f t="shared" si="266"/>
        <v>1.875</v>
      </c>
      <c r="AY232" s="100">
        <f t="shared" si="266"/>
        <v>1.875</v>
      </c>
      <c r="AZ232" s="100">
        <f t="shared" si="266"/>
        <v>1.875</v>
      </c>
      <c r="BA232" s="116">
        <f t="shared" si="265"/>
        <v>20.625</v>
      </c>
      <c r="BB232" s="100">
        <f t="shared" si="267"/>
        <v>1.875</v>
      </c>
      <c r="BC232" s="100">
        <f t="shared" si="267"/>
        <v>1.875</v>
      </c>
      <c r="BD232" s="100">
        <f t="shared" si="267"/>
        <v>1.875</v>
      </c>
      <c r="BE232" s="100">
        <f t="shared" si="267"/>
        <v>1.875</v>
      </c>
      <c r="BF232" s="100">
        <f t="shared" si="267"/>
        <v>1.875</v>
      </c>
      <c r="BG232" s="100">
        <f t="shared" si="267"/>
        <v>1.875</v>
      </c>
      <c r="BH232" s="100">
        <f t="shared" si="267"/>
        <v>1.875</v>
      </c>
      <c r="BI232" s="100">
        <f t="shared" si="267"/>
        <v>1.875</v>
      </c>
      <c r="BJ232" s="100">
        <f t="shared" si="267"/>
        <v>1.875</v>
      </c>
      <c r="BK232" s="100">
        <f t="shared" si="267"/>
        <v>1.875</v>
      </c>
      <c r="BL232" s="100">
        <f t="shared" si="267"/>
        <v>1.875</v>
      </c>
      <c r="BM232" s="100">
        <f t="shared" si="267"/>
        <v>1.875</v>
      </c>
      <c r="BN232" s="116">
        <f t="shared" si="256"/>
        <v>22.5</v>
      </c>
      <c r="BO232" s="100">
        <f t="shared" si="269"/>
        <v>1.875</v>
      </c>
      <c r="BP232" s="100">
        <f t="shared" si="269"/>
        <v>1.875</v>
      </c>
      <c r="BQ232" s="83">
        <f t="shared" si="263"/>
        <v>8.3333333333333332E-3</v>
      </c>
      <c r="BR232" s="100">
        <f t="shared" si="268"/>
        <v>43.125</v>
      </c>
      <c r="BS232" s="212"/>
    </row>
    <row r="233" spans="1:71" s="185" customFormat="1" ht="12.75" customHeight="1" outlineLevel="1" x14ac:dyDescent="0.2">
      <c r="A233" s="186"/>
      <c r="B233" s="188" t="s">
        <v>225</v>
      </c>
      <c r="C233" s="189">
        <v>43</v>
      </c>
      <c r="D233" s="190">
        <v>45310</v>
      </c>
      <c r="E233" s="193">
        <v>1326.5</v>
      </c>
      <c r="F233" s="194">
        <v>1326.5</v>
      </c>
      <c r="G233" s="51">
        <f t="shared" si="262"/>
        <v>1193.8500000000001</v>
      </c>
      <c r="H233" s="71">
        <v>0</v>
      </c>
      <c r="I233" s="71">
        <v>0</v>
      </c>
      <c r="J233" s="71">
        <v>0</v>
      </c>
      <c r="K233" s="71">
        <v>0</v>
      </c>
      <c r="L233" s="71">
        <v>0</v>
      </c>
      <c r="M233" s="71">
        <v>0</v>
      </c>
      <c r="N233" s="71">
        <v>0</v>
      </c>
      <c r="O233" s="130"/>
      <c r="P233" s="130"/>
      <c r="Q233" s="130"/>
      <c r="R233" s="130"/>
      <c r="S233" s="71">
        <v>0</v>
      </c>
      <c r="T233" s="71">
        <v>0</v>
      </c>
      <c r="U233" s="71">
        <v>0</v>
      </c>
      <c r="V233" s="71">
        <v>0</v>
      </c>
      <c r="W233" s="71">
        <v>0</v>
      </c>
      <c r="X233" s="71">
        <v>0</v>
      </c>
      <c r="Y233" s="71">
        <v>0</v>
      </c>
      <c r="Z233" s="71">
        <v>0</v>
      </c>
      <c r="AA233" s="71">
        <v>0</v>
      </c>
      <c r="AB233" s="100"/>
      <c r="AC233" s="100"/>
      <c r="AD233" s="71">
        <v>0</v>
      </c>
      <c r="AE233" s="71">
        <v>0</v>
      </c>
      <c r="AF233" s="71">
        <v>0</v>
      </c>
      <c r="AG233" s="71">
        <v>0</v>
      </c>
      <c r="AH233" s="71">
        <v>0</v>
      </c>
      <c r="AI233" s="71">
        <v>0</v>
      </c>
      <c r="AJ233" s="71">
        <v>0</v>
      </c>
      <c r="AK233" s="71">
        <v>0</v>
      </c>
      <c r="AL233" s="71">
        <v>0</v>
      </c>
      <c r="AM233" s="71">
        <v>0</v>
      </c>
      <c r="AN233" s="71">
        <v>0</v>
      </c>
      <c r="AO233" s="71">
        <v>0</v>
      </c>
      <c r="AP233" s="71">
        <f>$G$233*$BQ$233</f>
        <v>9.9487500000000004</v>
      </c>
      <c r="AQ233" s="100">
        <f t="shared" ref="AQ233:AZ246" si="270">$G233*$BQ233</f>
        <v>9.9487500000000004</v>
      </c>
      <c r="AR233" s="100">
        <f t="shared" si="270"/>
        <v>9.9487500000000004</v>
      </c>
      <c r="AS233" s="100">
        <f t="shared" si="270"/>
        <v>9.9487500000000004</v>
      </c>
      <c r="AT233" s="100">
        <f t="shared" si="270"/>
        <v>9.9487500000000004</v>
      </c>
      <c r="AU233" s="100">
        <f t="shared" si="270"/>
        <v>9.9487500000000004</v>
      </c>
      <c r="AV233" s="100">
        <f t="shared" si="270"/>
        <v>9.9487500000000004</v>
      </c>
      <c r="AW233" s="100">
        <f t="shared" si="270"/>
        <v>9.9487500000000004</v>
      </c>
      <c r="AX233" s="100">
        <f t="shared" si="270"/>
        <v>9.9487500000000004</v>
      </c>
      <c r="AY233" s="100">
        <f t="shared" si="270"/>
        <v>9.9487500000000004</v>
      </c>
      <c r="AZ233" s="100">
        <f t="shared" si="270"/>
        <v>9.9487500000000004</v>
      </c>
      <c r="BA233" s="116">
        <f t="shared" si="265"/>
        <v>109.43625000000003</v>
      </c>
      <c r="BB233" s="100">
        <f t="shared" si="267"/>
        <v>9.9487500000000004</v>
      </c>
      <c r="BC233" s="100">
        <f t="shared" si="267"/>
        <v>9.9487500000000004</v>
      </c>
      <c r="BD233" s="100">
        <f t="shared" si="267"/>
        <v>9.9487500000000004</v>
      </c>
      <c r="BE233" s="100">
        <f t="shared" si="267"/>
        <v>9.9487500000000004</v>
      </c>
      <c r="BF233" s="100">
        <f t="shared" si="267"/>
        <v>9.9487500000000004</v>
      </c>
      <c r="BG233" s="100">
        <f t="shared" si="267"/>
        <v>9.9487500000000004</v>
      </c>
      <c r="BH233" s="100">
        <f t="shared" si="267"/>
        <v>9.9487500000000004</v>
      </c>
      <c r="BI233" s="100">
        <f t="shared" si="267"/>
        <v>9.9487500000000004</v>
      </c>
      <c r="BJ233" s="100">
        <f t="shared" si="267"/>
        <v>9.9487500000000004</v>
      </c>
      <c r="BK233" s="100">
        <f t="shared" si="267"/>
        <v>9.9487500000000004</v>
      </c>
      <c r="BL233" s="100">
        <f t="shared" si="267"/>
        <v>9.9487500000000004</v>
      </c>
      <c r="BM233" s="100">
        <f t="shared" si="267"/>
        <v>9.9487500000000004</v>
      </c>
      <c r="BN233" s="116">
        <f t="shared" si="256"/>
        <v>119.38500000000003</v>
      </c>
      <c r="BO233" s="100">
        <f t="shared" si="269"/>
        <v>9.9487500000000004</v>
      </c>
      <c r="BP233" s="100">
        <f t="shared" si="269"/>
        <v>9.9487500000000004</v>
      </c>
      <c r="BQ233" s="83">
        <f t="shared" si="263"/>
        <v>8.3333333333333332E-3</v>
      </c>
      <c r="BR233" s="100">
        <f t="shared" si="268"/>
        <v>228.82125000000008</v>
      </c>
      <c r="BS233" s="212"/>
    </row>
    <row r="234" spans="1:71" s="185" customFormat="1" ht="12.75" customHeight="1" outlineLevel="1" x14ac:dyDescent="0.2">
      <c r="A234" s="186"/>
      <c r="B234" s="188" t="s">
        <v>225</v>
      </c>
      <c r="C234" s="189">
        <v>43</v>
      </c>
      <c r="D234" s="190">
        <v>45310</v>
      </c>
      <c r="E234" s="193">
        <v>1326.5</v>
      </c>
      <c r="F234" s="194">
        <v>1326.5</v>
      </c>
      <c r="G234" s="51">
        <f t="shared" si="262"/>
        <v>1193.8500000000001</v>
      </c>
      <c r="H234" s="71">
        <v>0</v>
      </c>
      <c r="I234" s="71">
        <v>0</v>
      </c>
      <c r="J234" s="71">
        <v>0</v>
      </c>
      <c r="K234" s="71">
        <v>0</v>
      </c>
      <c r="L234" s="71">
        <v>0</v>
      </c>
      <c r="M234" s="71">
        <v>0</v>
      </c>
      <c r="N234" s="71">
        <v>0</v>
      </c>
      <c r="O234" s="130"/>
      <c r="P234" s="130"/>
      <c r="Q234" s="130"/>
      <c r="R234" s="130"/>
      <c r="S234" s="71">
        <v>0</v>
      </c>
      <c r="T234" s="71">
        <v>0</v>
      </c>
      <c r="U234" s="71">
        <v>0</v>
      </c>
      <c r="V234" s="71">
        <v>0</v>
      </c>
      <c r="W234" s="71">
        <v>0</v>
      </c>
      <c r="X234" s="71">
        <v>0</v>
      </c>
      <c r="Y234" s="71">
        <v>0</v>
      </c>
      <c r="Z234" s="71">
        <v>0</v>
      </c>
      <c r="AA234" s="71">
        <v>0</v>
      </c>
      <c r="AB234" s="100"/>
      <c r="AC234" s="100"/>
      <c r="AD234" s="71">
        <v>0</v>
      </c>
      <c r="AE234" s="71">
        <v>0</v>
      </c>
      <c r="AF234" s="71">
        <v>0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71">
        <v>0</v>
      </c>
      <c r="AM234" s="71">
        <v>0</v>
      </c>
      <c r="AN234" s="71">
        <v>0</v>
      </c>
      <c r="AO234" s="71">
        <v>0</v>
      </c>
      <c r="AP234" s="71">
        <f>$G$234*$BQ$234</f>
        <v>9.9487500000000004</v>
      </c>
      <c r="AQ234" s="100">
        <f t="shared" si="270"/>
        <v>9.9487500000000004</v>
      </c>
      <c r="AR234" s="100">
        <f t="shared" si="270"/>
        <v>9.9487500000000004</v>
      </c>
      <c r="AS234" s="100">
        <f t="shared" si="270"/>
        <v>9.9487500000000004</v>
      </c>
      <c r="AT234" s="100">
        <f t="shared" si="270"/>
        <v>9.9487500000000004</v>
      </c>
      <c r="AU234" s="100">
        <f t="shared" si="270"/>
        <v>9.9487500000000004</v>
      </c>
      <c r="AV234" s="100">
        <f t="shared" si="270"/>
        <v>9.9487500000000004</v>
      </c>
      <c r="AW234" s="100">
        <f t="shared" si="270"/>
        <v>9.9487500000000004</v>
      </c>
      <c r="AX234" s="100">
        <f t="shared" si="270"/>
        <v>9.9487500000000004</v>
      </c>
      <c r="AY234" s="100">
        <f t="shared" si="270"/>
        <v>9.9487500000000004</v>
      </c>
      <c r="AZ234" s="100">
        <f t="shared" si="270"/>
        <v>9.9487500000000004</v>
      </c>
      <c r="BA234" s="116">
        <f t="shared" si="265"/>
        <v>109.43625000000003</v>
      </c>
      <c r="BB234" s="100">
        <f t="shared" si="267"/>
        <v>9.9487500000000004</v>
      </c>
      <c r="BC234" s="100">
        <f t="shared" si="267"/>
        <v>9.9487500000000004</v>
      </c>
      <c r="BD234" s="100">
        <f t="shared" si="267"/>
        <v>9.9487500000000004</v>
      </c>
      <c r="BE234" s="100">
        <f t="shared" si="267"/>
        <v>9.9487500000000004</v>
      </c>
      <c r="BF234" s="100">
        <f t="shared" si="267"/>
        <v>9.9487500000000004</v>
      </c>
      <c r="BG234" s="100">
        <f t="shared" si="267"/>
        <v>9.9487500000000004</v>
      </c>
      <c r="BH234" s="100">
        <f t="shared" si="267"/>
        <v>9.9487500000000004</v>
      </c>
      <c r="BI234" s="100">
        <f t="shared" si="267"/>
        <v>9.9487500000000004</v>
      </c>
      <c r="BJ234" s="100">
        <f t="shared" si="267"/>
        <v>9.9487500000000004</v>
      </c>
      <c r="BK234" s="100">
        <f t="shared" si="267"/>
        <v>9.9487500000000004</v>
      </c>
      <c r="BL234" s="100">
        <f t="shared" si="267"/>
        <v>9.9487500000000004</v>
      </c>
      <c r="BM234" s="100">
        <f t="shared" si="267"/>
        <v>9.9487500000000004</v>
      </c>
      <c r="BN234" s="116">
        <f t="shared" si="256"/>
        <v>119.38500000000003</v>
      </c>
      <c r="BO234" s="100">
        <f t="shared" si="269"/>
        <v>9.9487500000000004</v>
      </c>
      <c r="BP234" s="100">
        <f t="shared" si="269"/>
        <v>9.9487500000000004</v>
      </c>
      <c r="BQ234" s="83">
        <f t="shared" si="263"/>
        <v>8.3333333333333332E-3</v>
      </c>
      <c r="BR234" s="100">
        <f t="shared" si="268"/>
        <v>228.82125000000008</v>
      </c>
      <c r="BS234" s="212"/>
    </row>
    <row r="235" spans="1:71" s="195" customFormat="1" ht="12.75" customHeight="1" outlineLevel="1" x14ac:dyDescent="0.2">
      <c r="A235" s="186"/>
      <c r="B235" s="188" t="s">
        <v>226</v>
      </c>
      <c r="C235" s="189">
        <v>57</v>
      </c>
      <c r="D235" s="190">
        <v>45372</v>
      </c>
      <c r="E235" s="193">
        <v>765</v>
      </c>
      <c r="F235" s="194">
        <f>E235</f>
        <v>765</v>
      </c>
      <c r="G235" s="51">
        <f t="shared" si="262"/>
        <v>688.5</v>
      </c>
      <c r="H235" s="71"/>
      <c r="I235" s="71"/>
      <c r="J235" s="71">
        <v>0</v>
      </c>
      <c r="K235" s="71">
        <v>0</v>
      </c>
      <c r="L235" s="71">
        <v>0</v>
      </c>
      <c r="M235" s="71">
        <v>0</v>
      </c>
      <c r="N235" s="71">
        <v>0</v>
      </c>
      <c r="O235" s="71">
        <v>0</v>
      </c>
      <c r="P235" s="71">
        <v>0</v>
      </c>
      <c r="Q235" s="71">
        <v>0</v>
      </c>
      <c r="R235" s="71">
        <v>0</v>
      </c>
      <c r="S235" s="71">
        <v>0</v>
      </c>
      <c r="T235" s="71">
        <v>0</v>
      </c>
      <c r="U235" s="71">
        <v>0</v>
      </c>
      <c r="V235" s="71">
        <v>0</v>
      </c>
      <c r="W235" s="71">
        <v>0</v>
      </c>
      <c r="X235" s="71">
        <v>0</v>
      </c>
      <c r="Y235" s="71">
        <v>0</v>
      </c>
      <c r="Z235" s="71">
        <v>0</v>
      </c>
      <c r="AA235" s="71">
        <v>0</v>
      </c>
      <c r="AB235" s="71">
        <v>0</v>
      </c>
      <c r="AC235" s="71">
        <v>0</v>
      </c>
      <c r="AD235" s="71">
        <v>0</v>
      </c>
      <c r="AE235" s="71">
        <v>0</v>
      </c>
      <c r="AF235" s="71">
        <v>0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71">
        <v>0</v>
      </c>
      <c r="AM235" s="71">
        <v>0</v>
      </c>
      <c r="AN235" s="71">
        <v>0</v>
      </c>
      <c r="AO235" s="71">
        <v>0</v>
      </c>
      <c r="AP235" s="71">
        <v>0</v>
      </c>
      <c r="AQ235" s="100">
        <f t="shared" si="270"/>
        <v>5.7374999999999998</v>
      </c>
      <c r="AR235" s="100">
        <f t="shared" si="270"/>
        <v>5.7374999999999998</v>
      </c>
      <c r="AS235" s="100">
        <f t="shared" si="270"/>
        <v>5.7374999999999998</v>
      </c>
      <c r="AT235" s="100">
        <f t="shared" si="270"/>
        <v>5.7374999999999998</v>
      </c>
      <c r="AU235" s="100">
        <f t="shared" si="270"/>
        <v>5.7374999999999998</v>
      </c>
      <c r="AV235" s="100">
        <f t="shared" si="270"/>
        <v>5.7374999999999998</v>
      </c>
      <c r="AW235" s="100">
        <f t="shared" si="270"/>
        <v>5.7374999999999998</v>
      </c>
      <c r="AX235" s="100">
        <f t="shared" si="270"/>
        <v>5.7374999999999998</v>
      </c>
      <c r="AY235" s="100">
        <f t="shared" si="270"/>
        <v>5.7374999999999998</v>
      </c>
      <c r="AZ235" s="100">
        <f t="shared" si="270"/>
        <v>5.7374999999999998</v>
      </c>
      <c r="BA235" s="116">
        <f t="shared" si="265"/>
        <v>57.374999999999986</v>
      </c>
      <c r="BB235" s="100">
        <f t="shared" ref="BB235:BM248" si="271">$G235*$BQ235</f>
        <v>5.7374999999999998</v>
      </c>
      <c r="BC235" s="100">
        <f t="shared" si="271"/>
        <v>5.7374999999999998</v>
      </c>
      <c r="BD235" s="100">
        <f t="shared" si="271"/>
        <v>5.7374999999999998</v>
      </c>
      <c r="BE235" s="100">
        <f t="shared" si="271"/>
        <v>5.7374999999999998</v>
      </c>
      <c r="BF235" s="100">
        <f t="shared" si="271"/>
        <v>5.7374999999999998</v>
      </c>
      <c r="BG235" s="100">
        <f t="shared" si="271"/>
        <v>5.7374999999999998</v>
      </c>
      <c r="BH235" s="100">
        <f t="shared" si="271"/>
        <v>5.7374999999999998</v>
      </c>
      <c r="BI235" s="100">
        <f t="shared" si="271"/>
        <v>5.7374999999999998</v>
      </c>
      <c r="BJ235" s="100">
        <f t="shared" si="271"/>
        <v>5.7374999999999998</v>
      </c>
      <c r="BK235" s="100">
        <f t="shared" si="271"/>
        <v>5.7374999999999998</v>
      </c>
      <c r="BL235" s="100">
        <f t="shared" si="271"/>
        <v>5.7374999999999998</v>
      </c>
      <c r="BM235" s="100">
        <f t="shared" si="271"/>
        <v>5.7374999999999998</v>
      </c>
      <c r="BN235" s="116">
        <f t="shared" si="256"/>
        <v>68.84999999999998</v>
      </c>
      <c r="BO235" s="100">
        <f t="shared" si="269"/>
        <v>5.7374999999999998</v>
      </c>
      <c r="BP235" s="100">
        <f t="shared" si="269"/>
        <v>5.7374999999999998</v>
      </c>
      <c r="BQ235" s="83">
        <f t="shared" si="263"/>
        <v>8.3333333333333332E-3</v>
      </c>
      <c r="BR235" s="100">
        <f t="shared" si="268"/>
        <v>126.22499999999997</v>
      </c>
      <c r="BS235" s="212"/>
    </row>
    <row r="236" spans="1:71" s="195" customFormat="1" ht="12.75" customHeight="1" outlineLevel="1" x14ac:dyDescent="0.2">
      <c r="A236" s="186"/>
      <c r="B236" s="188" t="s">
        <v>226</v>
      </c>
      <c r="C236" s="189">
        <v>57</v>
      </c>
      <c r="D236" s="190">
        <v>45372</v>
      </c>
      <c r="E236" s="193">
        <v>765</v>
      </c>
      <c r="F236" s="194">
        <f t="shared" ref="F236:F247" si="272">E236</f>
        <v>765</v>
      </c>
      <c r="G236" s="51">
        <f t="shared" si="262"/>
        <v>688.5</v>
      </c>
      <c r="H236" s="71"/>
      <c r="I236" s="71"/>
      <c r="J236" s="71">
        <v>0</v>
      </c>
      <c r="K236" s="71">
        <v>0</v>
      </c>
      <c r="L236" s="71">
        <v>0</v>
      </c>
      <c r="M236" s="71">
        <v>0</v>
      </c>
      <c r="N236" s="71">
        <v>0</v>
      </c>
      <c r="O236" s="71">
        <v>0</v>
      </c>
      <c r="P236" s="71">
        <v>0</v>
      </c>
      <c r="Q236" s="71">
        <v>0</v>
      </c>
      <c r="R236" s="71">
        <v>0</v>
      </c>
      <c r="S236" s="71">
        <v>0</v>
      </c>
      <c r="T236" s="71">
        <v>0</v>
      </c>
      <c r="U236" s="71">
        <v>0</v>
      </c>
      <c r="V236" s="71">
        <v>0</v>
      </c>
      <c r="W236" s="71">
        <v>0</v>
      </c>
      <c r="X236" s="71">
        <v>0</v>
      </c>
      <c r="Y236" s="71">
        <v>0</v>
      </c>
      <c r="Z236" s="71">
        <v>0</v>
      </c>
      <c r="AA236" s="71">
        <v>0</v>
      </c>
      <c r="AB236" s="71">
        <v>0</v>
      </c>
      <c r="AC236" s="71">
        <v>0</v>
      </c>
      <c r="AD236" s="71">
        <v>0</v>
      </c>
      <c r="AE236" s="71">
        <v>0</v>
      </c>
      <c r="AF236" s="71">
        <v>0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71">
        <v>0</v>
      </c>
      <c r="AM236" s="71">
        <v>0</v>
      </c>
      <c r="AN236" s="71">
        <v>0</v>
      </c>
      <c r="AO236" s="71">
        <v>0</v>
      </c>
      <c r="AP236" s="71">
        <v>0</v>
      </c>
      <c r="AQ236" s="100">
        <f t="shared" si="270"/>
        <v>5.7374999999999998</v>
      </c>
      <c r="AR236" s="100">
        <f t="shared" si="270"/>
        <v>5.7374999999999998</v>
      </c>
      <c r="AS236" s="100">
        <f t="shared" si="270"/>
        <v>5.7374999999999998</v>
      </c>
      <c r="AT236" s="100">
        <f t="shared" si="270"/>
        <v>5.7374999999999998</v>
      </c>
      <c r="AU236" s="100">
        <f t="shared" si="270"/>
        <v>5.7374999999999998</v>
      </c>
      <c r="AV236" s="100">
        <f t="shared" si="270"/>
        <v>5.7374999999999998</v>
      </c>
      <c r="AW236" s="100">
        <f t="shared" si="270"/>
        <v>5.7374999999999998</v>
      </c>
      <c r="AX236" s="100">
        <f t="shared" si="270"/>
        <v>5.7374999999999998</v>
      </c>
      <c r="AY236" s="100">
        <f t="shared" si="270"/>
        <v>5.7374999999999998</v>
      </c>
      <c r="AZ236" s="100">
        <f t="shared" si="270"/>
        <v>5.7374999999999998</v>
      </c>
      <c r="BA236" s="116">
        <f t="shared" si="265"/>
        <v>57.374999999999986</v>
      </c>
      <c r="BB236" s="100">
        <f t="shared" si="271"/>
        <v>5.7374999999999998</v>
      </c>
      <c r="BC236" s="100">
        <f t="shared" si="271"/>
        <v>5.7374999999999998</v>
      </c>
      <c r="BD236" s="100">
        <f t="shared" si="271"/>
        <v>5.7374999999999998</v>
      </c>
      <c r="BE236" s="100">
        <f t="shared" si="271"/>
        <v>5.7374999999999998</v>
      </c>
      <c r="BF236" s="100">
        <f t="shared" si="271"/>
        <v>5.7374999999999998</v>
      </c>
      <c r="BG236" s="100">
        <f t="shared" si="271"/>
        <v>5.7374999999999998</v>
      </c>
      <c r="BH236" s="100">
        <f t="shared" si="271"/>
        <v>5.7374999999999998</v>
      </c>
      <c r="BI236" s="100">
        <f t="shared" si="271"/>
        <v>5.7374999999999998</v>
      </c>
      <c r="BJ236" s="100">
        <f t="shared" si="271"/>
        <v>5.7374999999999998</v>
      </c>
      <c r="BK236" s="100">
        <f t="shared" si="271"/>
        <v>5.7374999999999998</v>
      </c>
      <c r="BL236" s="100">
        <f t="shared" si="271"/>
        <v>5.7374999999999998</v>
      </c>
      <c r="BM236" s="100">
        <f t="shared" si="271"/>
        <v>5.7374999999999998</v>
      </c>
      <c r="BN236" s="116">
        <f t="shared" si="256"/>
        <v>68.84999999999998</v>
      </c>
      <c r="BO236" s="100">
        <f t="shared" si="269"/>
        <v>5.7374999999999998</v>
      </c>
      <c r="BP236" s="100">
        <f t="shared" si="269"/>
        <v>5.7374999999999998</v>
      </c>
      <c r="BQ236" s="83">
        <f t="shared" si="263"/>
        <v>8.3333333333333332E-3</v>
      </c>
      <c r="BR236" s="100">
        <f t="shared" si="268"/>
        <v>126.22499999999997</v>
      </c>
      <c r="BS236" s="212"/>
    </row>
    <row r="237" spans="1:71" s="195" customFormat="1" ht="12.75" customHeight="1" outlineLevel="1" x14ac:dyDescent="0.2">
      <c r="A237" s="186"/>
      <c r="B237" s="188" t="s">
        <v>226</v>
      </c>
      <c r="C237" s="189">
        <v>57</v>
      </c>
      <c r="D237" s="190">
        <v>45372</v>
      </c>
      <c r="E237" s="193">
        <v>765</v>
      </c>
      <c r="F237" s="194">
        <f t="shared" si="272"/>
        <v>765</v>
      </c>
      <c r="G237" s="51">
        <f t="shared" si="262"/>
        <v>688.5</v>
      </c>
      <c r="H237" s="71"/>
      <c r="I237" s="71"/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1">
        <v>0</v>
      </c>
      <c r="R237" s="71">
        <v>0</v>
      </c>
      <c r="S237" s="71">
        <v>0</v>
      </c>
      <c r="T237" s="71">
        <v>0</v>
      </c>
      <c r="U237" s="71">
        <v>0</v>
      </c>
      <c r="V237" s="71">
        <v>0</v>
      </c>
      <c r="W237" s="71">
        <v>0</v>
      </c>
      <c r="X237" s="71">
        <v>0</v>
      </c>
      <c r="Y237" s="71">
        <v>0</v>
      </c>
      <c r="Z237" s="71">
        <v>0</v>
      </c>
      <c r="AA237" s="71">
        <v>0</v>
      </c>
      <c r="AB237" s="71">
        <v>0</v>
      </c>
      <c r="AC237" s="71">
        <v>0</v>
      </c>
      <c r="AD237" s="71">
        <v>0</v>
      </c>
      <c r="AE237" s="71">
        <v>0</v>
      </c>
      <c r="AF237" s="71">
        <v>0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71">
        <v>0</v>
      </c>
      <c r="AM237" s="71">
        <v>0</v>
      </c>
      <c r="AN237" s="71">
        <v>0</v>
      </c>
      <c r="AO237" s="71">
        <v>0</v>
      </c>
      <c r="AP237" s="71">
        <v>0</v>
      </c>
      <c r="AQ237" s="100">
        <f t="shared" si="270"/>
        <v>5.7374999999999998</v>
      </c>
      <c r="AR237" s="100">
        <f t="shared" si="270"/>
        <v>5.7374999999999998</v>
      </c>
      <c r="AS237" s="100">
        <f t="shared" si="270"/>
        <v>5.7374999999999998</v>
      </c>
      <c r="AT237" s="100">
        <f t="shared" si="270"/>
        <v>5.7374999999999998</v>
      </c>
      <c r="AU237" s="100">
        <f t="shared" si="270"/>
        <v>5.7374999999999998</v>
      </c>
      <c r="AV237" s="100">
        <f t="shared" si="270"/>
        <v>5.7374999999999998</v>
      </c>
      <c r="AW237" s="100">
        <f t="shared" si="270"/>
        <v>5.7374999999999998</v>
      </c>
      <c r="AX237" s="100">
        <f t="shared" si="270"/>
        <v>5.7374999999999998</v>
      </c>
      <c r="AY237" s="100">
        <f t="shared" si="270"/>
        <v>5.7374999999999998</v>
      </c>
      <c r="AZ237" s="100">
        <f t="shared" si="270"/>
        <v>5.7374999999999998</v>
      </c>
      <c r="BA237" s="116">
        <f t="shared" si="265"/>
        <v>57.374999999999986</v>
      </c>
      <c r="BB237" s="100">
        <f t="shared" si="271"/>
        <v>5.7374999999999998</v>
      </c>
      <c r="BC237" s="100">
        <f t="shared" si="271"/>
        <v>5.7374999999999998</v>
      </c>
      <c r="BD237" s="100">
        <f t="shared" si="271"/>
        <v>5.7374999999999998</v>
      </c>
      <c r="BE237" s="100">
        <f t="shared" si="271"/>
        <v>5.7374999999999998</v>
      </c>
      <c r="BF237" s="100">
        <f t="shared" si="271"/>
        <v>5.7374999999999998</v>
      </c>
      <c r="BG237" s="100">
        <f t="shared" si="271"/>
        <v>5.7374999999999998</v>
      </c>
      <c r="BH237" s="100">
        <f t="shared" si="271"/>
        <v>5.7374999999999998</v>
      </c>
      <c r="BI237" s="100">
        <f t="shared" si="271"/>
        <v>5.7374999999999998</v>
      </c>
      <c r="BJ237" s="100">
        <f t="shared" si="271"/>
        <v>5.7374999999999998</v>
      </c>
      <c r="BK237" s="100">
        <f t="shared" si="271"/>
        <v>5.7374999999999998</v>
      </c>
      <c r="BL237" s="100">
        <f t="shared" si="271"/>
        <v>5.7374999999999998</v>
      </c>
      <c r="BM237" s="100">
        <f t="shared" si="271"/>
        <v>5.7374999999999998</v>
      </c>
      <c r="BN237" s="116">
        <f t="shared" si="256"/>
        <v>68.84999999999998</v>
      </c>
      <c r="BO237" s="100">
        <f t="shared" si="269"/>
        <v>5.7374999999999998</v>
      </c>
      <c r="BP237" s="100">
        <f t="shared" si="269"/>
        <v>5.7374999999999998</v>
      </c>
      <c r="BQ237" s="83">
        <f t="shared" si="263"/>
        <v>8.3333333333333332E-3</v>
      </c>
      <c r="BR237" s="100">
        <f t="shared" si="268"/>
        <v>126.22499999999997</v>
      </c>
      <c r="BS237" s="212"/>
    </row>
    <row r="238" spans="1:71" s="195" customFormat="1" ht="12.75" customHeight="1" outlineLevel="1" x14ac:dyDescent="0.2">
      <c r="A238" s="186"/>
      <c r="B238" s="188" t="s">
        <v>226</v>
      </c>
      <c r="C238" s="189">
        <v>57</v>
      </c>
      <c r="D238" s="190">
        <v>45372</v>
      </c>
      <c r="E238" s="193">
        <v>765</v>
      </c>
      <c r="F238" s="194">
        <f t="shared" si="272"/>
        <v>765</v>
      </c>
      <c r="G238" s="51">
        <f t="shared" si="262"/>
        <v>688.5</v>
      </c>
      <c r="H238" s="71"/>
      <c r="I238" s="71"/>
      <c r="J238" s="71">
        <v>0</v>
      </c>
      <c r="K238" s="71">
        <v>0</v>
      </c>
      <c r="L238" s="71">
        <v>0</v>
      </c>
      <c r="M238" s="71">
        <v>0</v>
      </c>
      <c r="N238" s="71">
        <v>0</v>
      </c>
      <c r="O238" s="71">
        <v>0</v>
      </c>
      <c r="P238" s="71">
        <v>0</v>
      </c>
      <c r="Q238" s="71">
        <v>0</v>
      </c>
      <c r="R238" s="71">
        <v>0</v>
      </c>
      <c r="S238" s="71">
        <v>0</v>
      </c>
      <c r="T238" s="71">
        <v>0</v>
      </c>
      <c r="U238" s="71">
        <v>0</v>
      </c>
      <c r="V238" s="71">
        <v>0</v>
      </c>
      <c r="W238" s="71">
        <v>0</v>
      </c>
      <c r="X238" s="71">
        <v>0</v>
      </c>
      <c r="Y238" s="71">
        <v>0</v>
      </c>
      <c r="Z238" s="71">
        <v>0</v>
      </c>
      <c r="AA238" s="71">
        <v>0</v>
      </c>
      <c r="AB238" s="71">
        <v>0</v>
      </c>
      <c r="AC238" s="71">
        <v>0</v>
      </c>
      <c r="AD238" s="71">
        <v>0</v>
      </c>
      <c r="AE238" s="71">
        <v>0</v>
      </c>
      <c r="AF238" s="71">
        <v>0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71">
        <v>0</v>
      </c>
      <c r="AM238" s="71">
        <v>0</v>
      </c>
      <c r="AN238" s="71">
        <v>0</v>
      </c>
      <c r="AO238" s="71">
        <v>0</v>
      </c>
      <c r="AP238" s="71">
        <v>0</v>
      </c>
      <c r="AQ238" s="100">
        <f t="shared" si="270"/>
        <v>5.7374999999999998</v>
      </c>
      <c r="AR238" s="100">
        <f t="shared" si="270"/>
        <v>5.7374999999999998</v>
      </c>
      <c r="AS238" s="100">
        <f t="shared" si="270"/>
        <v>5.7374999999999998</v>
      </c>
      <c r="AT238" s="100">
        <f t="shared" si="270"/>
        <v>5.7374999999999998</v>
      </c>
      <c r="AU238" s="100">
        <f t="shared" si="270"/>
        <v>5.7374999999999998</v>
      </c>
      <c r="AV238" s="100">
        <f t="shared" si="270"/>
        <v>5.7374999999999998</v>
      </c>
      <c r="AW238" s="100">
        <f t="shared" si="270"/>
        <v>5.7374999999999998</v>
      </c>
      <c r="AX238" s="100">
        <f t="shared" si="270"/>
        <v>5.7374999999999998</v>
      </c>
      <c r="AY238" s="100">
        <f t="shared" si="270"/>
        <v>5.7374999999999998</v>
      </c>
      <c r="AZ238" s="100">
        <f t="shared" si="270"/>
        <v>5.7374999999999998</v>
      </c>
      <c r="BA238" s="116">
        <f>SUM(AO238:AZ238)</f>
        <v>57.374999999999986</v>
      </c>
      <c r="BB238" s="100">
        <f t="shared" si="271"/>
        <v>5.7374999999999998</v>
      </c>
      <c r="BC238" s="100">
        <f t="shared" si="271"/>
        <v>5.7374999999999998</v>
      </c>
      <c r="BD238" s="100">
        <f t="shared" si="271"/>
        <v>5.7374999999999998</v>
      </c>
      <c r="BE238" s="100">
        <f t="shared" si="271"/>
        <v>5.7374999999999998</v>
      </c>
      <c r="BF238" s="100">
        <f t="shared" si="271"/>
        <v>5.7374999999999998</v>
      </c>
      <c r="BG238" s="100">
        <f t="shared" si="271"/>
        <v>5.7374999999999998</v>
      </c>
      <c r="BH238" s="100">
        <f t="shared" si="271"/>
        <v>5.7374999999999998</v>
      </c>
      <c r="BI238" s="100">
        <f t="shared" si="271"/>
        <v>5.7374999999999998</v>
      </c>
      <c r="BJ238" s="100">
        <f t="shared" si="271"/>
        <v>5.7374999999999998</v>
      </c>
      <c r="BK238" s="100">
        <f t="shared" si="271"/>
        <v>5.7374999999999998</v>
      </c>
      <c r="BL238" s="100">
        <f t="shared" si="271"/>
        <v>5.7374999999999998</v>
      </c>
      <c r="BM238" s="100">
        <f t="shared" si="271"/>
        <v>5.7374999999999998</v>
      </c>
      <c r="BN238" s="116">
        <f t="shared" si="256"/>
        <v>68.84999999999998</v>
      </c>
      <c r="BO238" s="100">
        <f t="shared" si="269"/>
        <v>5.7374999999999998</v>
      </c>
      <c r="BP238" s="100">
        <f t="shared" si="269"/>
        <v>5.7374999999999998</v>
      </c>
      <c r="BQ238" s="83">
        <f t="shared" si="263"/>
        <v>8.3333333333333332E-3</v>
      </c>
      <c r="BR238" s="100">
        <f t="shared" si="268"/>
        <v>126.22499999999997</v>
      </c>
      <c r="BS238" s="212"/>
    </row>
    <row r="239" spans="1:71" s="195" customFormat="1" ht="12.75" customHeight="1" outlineLevel="1" x14ac:dyDescent="0.2">
      <c r="A239" s="186"/>
      <c r="B239" s="188" t="s">
        <v>227</v>
      </c>
      <c r="C239" s="189">
        <v>57</v>
      </c>
      <c r="D239" s="190">
        <v>45372</v>
      </c>
      <c r="E239" s="193">
        <v>73.5</v>
      </c>
      <c r="F239" s="194">
        <f t="shared" si="272"/>
        <v>73.5</v>
      </c>
      <c r="G239" s="51">
        <f t="shared" si="262"/>
        <v>66.150000000000006</v>
      </c>
      <c r="H239" s="71"/>
      <c r="I239" s="71"/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1">
        <v>0</v>
      </c>
      <c r="R239" s="71">
        <v>0</v>
      </c>
      <c r="S239" s="71">
        <v>0</v>
      </c>
      <c r="T239" s="71">
        <v>0</v>
      </c>
      <c r="U239" s="71">
        <v>0</v>
      </c>
      <c r="V239" s="71">
        <v>0</v>
      </c>
      <c r="W239" s="71">
        <v>0</v>
      </c>
      <c r="X239" s="71">
        <v>0</v>
      </c>
      <c r="Y239" s="71">
        <v>0</v>
      </c>
      <c r="Z239" s="71">
        <v>0</v>
      </c>
      <c r="AA239" s="71">
        <v>0</v>
      </c>
      <c r="AB239" s="71">
        <v>0</v>
      </c>
      <c r="AC239" s="71">
        <v>0</v>
      </c>
      <c r="AD239" s="71">
        <v>0</v>
      </c>
      <c r="AE239" s="71">
        <v>0</v>
      </c>
      <c r="AF239" s="71">
        <v>0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71">
        <v>0</v>
      </c>
      <c r="AM239" s="71">
        <v>0</v>
      </c>
      <c r="AN239" s="71">
        <v>0</v>
      </c>
      <c r="AO239" s="71">
        <v>0</v>
      </c>
      <c r="AP239" s="71">
        <v>0</v>
      </c>
      <c r="AQ239" s="100">
        <f t="shared" si="270"/>
        <v>0.55125000000000002</v>
      </c>
      <c r="AR239" s="100">
        <f t="shared" si="270"/>
        <v>0.55125000000000002</v>
      </c>
      <c r="AS239" s="100">
        <f t="shared" si="270"/>
        <v>0.55125000000000002</v>
      </c>
      <c r="AT239" s="100">
        <f t="shared" si="270"/>
        <v>0.55125000000000002</v>
      </c>
      <c r="AU239" s="100">
        <f t="shared" si="270"/>
        <v>0.55125000000000002</v>
      </c>
      <c r="AV239" s="100">
        <f t="shared" si="270"/>
        <v>0.55125000000000002</v>
      </c>
      <c r="AW239" s="100">
        <f t="shared" si="270"/>
        <v>0.55125000000000002</v>
      </c>
      <c r="AX239" s="100">
        <f t="shared" si="270"/>
        <v>0.55125000000000002</v>
      </c>
      <c r="AY239" s="100">
        <f t="shared" si="270"/>
        <v>0.55125000000000002</v>
      </c>
      <c r="AZ239" s="100">
        <f t="shared" si="270"/>
        <v>0.55125000000000002</v>
      </c>
      <c r="BA239" s="116">
        <f t="shared" si="265"/>
        <v>5.5124999999999993</v>
      </c>
      <c r="BB239" s="100">
        <f t="shared" si="271"/>
        <v>0.55125000000000002</v>
      </c>
      <c r="BC239" s="100">
        <f t="shared" si="271"/>
        <v>0.55125000000000002</v>
      </c>
      <c r="BD239" s="100">
        <f t="shared" si="271"/>
        <v>0.55125000000000002</v>
      </c>
      <c r="BE239" s="100">
        <f t="shared" si="271"/>
        <v>0.55125000000000002</v>
      </c>
      <c r="BF239" s="100">
        <f t="shared" si="271"/>
        <v>0.55125000000000002</v>
      </c>
      <c r="BG239" s="100">
        <f t="shared" si="271"/>
        <v>0.55125000000000002</v>
      </c>
      <c r="BH239" s="100">
        <f t="shared" si="271"/>
        <v>0.55125000000000002</v>
      </c>
      <c r="BI239" s="100">
        <f t="shared" si="271"/>
        <v>0.55125000000000002</v>
      </c>
      <c r="BJ239" s="100">
        <f t="shared" si="271"/>
        <v>0.55125000000000002</v>
      </c>
      <c r="BK239" s="100">
        <f t="shared" si="271"/>
        <v>0.55125000000000002</v>
      </c>
      <c r="BL239" s="100">
        <f t="shared" si="271"/>
        <v>0.55125000000000002</v>
      </c>
      <c r="BM239" s="100">
        <f t="shared" si="271"/>
        <v>0.55125000000000002</v>
      </c>
      <c r="BN239" s="116">
        <f t="shared" si="256"/>
        <v>6.6149999999999984</v>
      </c>
      <c r="BO239" s="100">
        <f t="shared" si="269"/>
        <v>0.55125000000000002</v>
      </c>
      <c r="BP239" s="100">
        <f t="shared" si="269"/>
        <v>0.55125000000000002</v>
      </c>
      <c r="BQ239" s="83">
        <f t="shared" si="263"/>
        <v>8.3333333333333332E-3</v>
      </c>
      <c r="BR239" s="100">
        <f t="shared" si="268"/>
        <v>12.127499999999998</v>
      </c>
      <c r="BS239" s="212"/>
    </row>
    <row r="240" spans="1:71" s="195" customFormat="1" ht="12.75" customHeight="1" outlineLevel="1" x14ac:dyDescent="0.2">
      <c r="A240" s="186"/>
      <c r="B240" s="188" t="s">
        <v>227</v>
      </c>
      <c r="C240" s="189">
        <v>57</v>
      </c>
      <c r="D240" s="190">
        <v>45372</v>
      </c>
      <c r="E240" s="193">
        <v>73.5</v>
      </c>
      <c r="F240" s="194">
        <f t="shared" si="272"/>
        <v>73.5</v>
      </c>
      <c r="G240" s="51">
        <f t="shared" si="262"/>
        <v>66.150000000000006</v>
      </c>
      <c r="H240" s="71"/>
      <c r="I240" s="71"/>
      <c r="J240" s="71">
        <v>0</v>
      </c>
      <c r="K240" s="71">
        <v>0</v>
      </c>
      <c r="L240" s="71">
        <v>0</v>
      </c>
      <c r="M240" s="71">
        <v>0</v>
      </c>
      <c r="N240" s="71">
        <v>0</v>
      </c>
      <c r="O240" s="71">
        <v>0</v>
      </c>
      <c r="P240" s="71">
        <v>0</v>
      </c>
      <c r="Q240" s="71">
        <v>0</v>
      </c>
      <c r="R240" s="71">
        <v>0</v>
      </c>
      <c r="S240" s="71">
        <v>0</v>
      </c>
      <c r="T240" s="71">
        <v>0</v>
      </c>
      <c r="U240" s="71">
        <v>0</v>
      </c>
      <c r="V240" s="71">
        <v>0</v>
      </c>
      <c r="W240" s="71">
        <v>0</v>
      </c>
      <c r="X240" s="71">
        <v>0</v>
      </c>
      <c r="Y240" s="71">
        <v>0</v>
      </c>
      <c r="Z240" s="71">
        <v>0</v>
      </c>
      <c r="AA240" s="71">
        <v>0</v>
      </c>
      <c r="AB240" s="71">
        <v>0</v>
      </c>
      <c r="AC240" s="71">
        <v>0</v>
      </c>
      <c r="AD240" s="71">
        <v>0</v>
      </c>
      <c r="AE240" s="71">
        <v>0</v>
      </c>
      <c r="AF240" s="71">
        <v>0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71">
        <v>0</v>
      </c>
      <c r="AM240" s="71">
        <v>0</v>
      </c>
      <c r="AN240" s="71">
        <v>0</v>
      </c>
      <c r="AO240" s="71">
        <v>0</v>
      </c>
      <c r="AP240" s="71">
        <v>0</v>
      </c>
      <c r="AQ240" s="100">
        <f t="shared" si="270"/>
        <v>0.55125000000000002</v>
      </c>
      <c r="AR240" s="100">
        <f t="shared" si="270"/>
        <v>0.55125000000000002</v>
      </c>
      <c r="AS240" s="100">
        <f t="shared" si="270"/>
        <v>0.55125000000000002</v>
      </c>
      <c r="AT240" s="100">
        <f t="shared" si="270"/>
        <v>0.55125000000000002</v>
      </c>
      <c r="AU240" s="100">
        <f t="shared" si="270"/>
        <v>0.55125000000000002</v>
      </c>
      <c r="AV240" s="100">
        <f t="shared" si="270"/>
        <v>0.55125000000000002</v>
      </c>
      <c r="AW240" s="100">
        <f t="shared" si="270"/>
        <v>0.55125000000000002</v>
      </c>
      <c r="AX240" s="100">
        <f t="shared" si="270"/>
        <v>0.55125000000000002</v>
      </c>
      <c r="AY240" s="100">
        <f t="shared" si="270"/>
        <v>0.55125000000000002</v>
      </c>
      <c r="AZ240" s="100">
        <f t="shared" si="270"/>
        <v>0.55125000000000002</v>
      </c>
      <c r="BA240" s="116">
        <f t="shared" si="265"/>
        <v>5.5124999999999993</v>
      </c>
      <c r="BB240" s="100">
        <f t="shared" si="271"/>
        <v>0.55125000000000002</v>
      </c>
      <c r="BC240" s="100">
        <f t="shared" si="271"/>
        <v>0.55125000000000002</v>
      </c>
      <c r="BD240" s="100">
        <f t="shared" si="271"/>
        <v>0.55125000000000002</v>
      </c>
      <c r="BE240" s="100">
        <f t="shared" si="271"/>
        <v>0.55125000000000002</v>
      </c>
      <c r="BF240" s="100">
        <f t="shared" si="271"/>
        <v>0.55125000000000002</v>
      </c>
      <c r="BG240" s="100">
        <f t="shared" si="271"/>
        <v>0.55125000000000002</v>
      </c>
      <c r="BH240" s="100">
        <f t="shared" si="271"/>
        <v>0.55125000000000002</v>
      </c>
      <c r="BI240" s="100">
        <f t="shared" si="271"/>
        <v>0.55125000000000002</v>
      </c>
      <c r="BJ240" s="100">
        <f t="shared" si="271"/>
        <v>0.55125000000000002</v>
      </c>
      <c r="BK240" s="100">
        <f t="shared" si="271"/>
        <v>0.55125000000000002</v>
      </c>
      <c r="BL240" s="100">
        <f t="shared" si="271"/>
        <v>0.55125000000000002</v>
      </c>
      <c r="BM240" s="100">
        <f t="shared" si="271"/>
        <v>0.55125000000000002</v>
      </c>
      <c r="BN240" s="116">
        <f t="shared" si="256"/>
        <v>6.6149999999999984</v>
      </c>
      <c r="BO240" s="100">
        <f t="shared" si="269"/>
        <v>0.55125000000000002</v>
      </c>
      <c r="BP240" s="100">
        <f t="shared" si="269"/>
        <v>0.55125000000000002</v>
      </c>
      <c r="BQ240" s="83">
        <f t="shared" si="263"/>
        <v>8.3333333333333332E-3</v>
      </c>
      <c r="BR240" s="100">
        <f t="shared" si="268"/>
        <v>12.127499999999998</v>
      </c>
      <c r="BS240" s="212"/>
    </row>
    <row r="241" spans="1:71" s="195" customFormat="1" ht="12.75" customHeight="1" outlineLevel="1" x14ac:dyDescent="0.2">
      <c r="A241" s="186"/>
      <c r="B241" s="188" t="s">
        <v>227</v>
      </c>
      <c r="C241" s="189">
        <v>57</v>
      </c>
      <c r="D241" s="190">
        <v>45372</v>
      </c>
      <c r="E241" s="193">
        <v>73.5</v>
      </c>
      <c r="F241" s="194">
        <f t="shared" si="272"/>
        <v>73.5</v>
      </c>
      <c r="G241" s="51">
        <f t="shared" si="262"/>
        <v>66.150000000000006</v>
      </c>
      <c r="H241" s="71"/>
      <c r="I241" s="71"/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1">
        <v>0</v>
      </c>
      <c r="R241" s="71">
        <v>0</v>
      </c>
      <c r="S241" s="71">
        <v>0</v>
      </c>
      <c r="T241" s="71">
        <v>0</v>
      </c>
      <c r="U241" s="71">
        <v>0</v>
      </c>
      <c r="V241" s="71">
        <v>0</v>
      </c>
      <c r="W241" s="71">
        <v>0</v>
      </c>
      <c r="X241" s="71">
        <v>0</v>
      </c>
      <c r="Y241" s="71">
        <v>0</v>
      </c>
      <c r="Z241" s="71">
        <v>0</v>
      </c>
      <c r="AA241" s="71">
        <v>0</v>
      </c>
      <c r="AB241" s="71">
        <v>0</v>
      </c>
      <c r="AC241" s="71">
        <v>0</v>
      </c>
      <c r="AD241" s="71">
        <v>0</v>
      </c>
      <c r="AE241" s="71">
        <v>0</v>
      </c>
      <c r="AF241" s="71">
        <v>0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71">
        <v>0</v>
      </c>
      <c r="AM241" s="71">
        <v>0</v>
      </c>
      <c r="AN241" s="71">
        <v>0</v>
      </c>
      <c r="AO241" s="71">
        <v>0</v>
      </c>
      <c r="AP241" s="71">
        <v>0</v>
      </c>
      <c r="AQ241" s="100">
        <f t="shared" si="270"/>
        <v>0.55125000000000002</v>
      </c>
      <c r="AR241" s="100">
        <f t="shared" si="270"/>
        <v>0.55125000000000002</v>
      </c>
      <c r="AS241" s="100">
        <f t="shared" si="270"/>
        <v>0.55125000000000002</v>
      </c>
      <c r="AT241" s="100">
        <f t="shared" si="270"/>
        <v>0.55125000000000002</v>
      </c>
      <c r="AU241" s="100">
        <f t="shared" si="270"/>
        <v>0.55125000000000002</v>
      </c>
      <c r="AV241" s="100">
        <f t="shared" si="270"/>
        <v>0.55125000000000002</v>
      </c>
      <c r="AW241" s="100">
        <f t="shared" si="270"/>
        <v>0.55125000000000002</v>
      </c>
      <c r="AX241" s="100">
        <f t="shared" si="270"/>
        <v>0.55125000000000002</v>
      </c>
      <c r="AY241" s="100">
        <f t="shared" si="270"/>
        <v>0.55125000000000002</v>
      </c>
      <c r="AZ241" s="100">
        <f t="shared" si="270"/>
        <v>0.55125000000000002</v>
      </c>
      <c r="BA241" s="116">
        <f t="shared" si="265"/>
        <v>5.5124999999999993</v>
      </c>
      <c r="BB241" s="100">
        <f t="shared" si="271"/>
        <v>0.55125000000000002</v>
      </c>
      <c r="BC241" s="100">
        <f t="shared" si="271"/>
        <v>0.55125000000000002</v>
      </c>
      <c r="BD241" s="100">
        <f t="shared" si="271"/>
        <v>0.55125000000000002</v>
      </c>
      <c r="BE241" s="100">
        <f t="shared" si="271"/>
        <v>0.55125000000000002</v>
      </c>
      <c r="BF241" s="100">
        <f t="shared" si="271"/>
        <v>0.55125000000000002</v>
      </c>
      <c r="BG241" s="100">
        <f t="shared" si="271"/>
        <v>0.55125000000000002</v>
      </c>
      <c r="BH241" s="100">
        <f t="shared" si="271"/>
        <v>0.55125000000000002</v>
      </c>
      <c r="BI241" s="100">
        <f t="shared" si="271"/>
        <v>0.55125000000000002</v>
      </c>
      <c r="BJ241" s="100">
        <f t="shared" si="271"/>
        <v>0.55125000000000002</v>
      </c>
      <c r="BK241" s="100">
        <f t="shared" si="271"/>
        <v>0.55125000000000002</v>
      </c>
      <c r="BL241" s="100">
        <f t="shared" si="271"/>
        <v>0.55125000000000002</v>
      </c>
      <c r="BM241" s="100">
        <f t="shared" si="271"/>
        <v>0.55125000000000002</v>
      </c>
      <c r="BN241" s="116">
        <f t="shared" si="256"/>
        <v>6.6149999999999984</v>
      </c>
      <c r="BO241" s="100">
        <f t="shared" si="269"/>
        <v>0.55125000000000002</v>
      </c>
      <c r="BP241" s="100">
        <f t="shared" si="269"/>
        <v>0.55125000000000002</v>
      </c>
      <c r="BQ241" s="83">
        <f t="shared" si="263"/>
        <v>8.3333333333333332E-3</v>
      </c>
      <c r="BR241" s="100">
        <f t="shared" si="268"/>
        <v>12.127499999999998</v>
      </c>
      <c r="BS241" s="212"/>
    </row>
    <row r="242" spans="1:71" s="195" customFormat="1" ht="12.75" customHeight="1" outlineLevel="1" x14ac:dyDescent="0.2">
      <c r="A242" s="186"/>
      <c r="B242" s="188" t="s">
        <v>227</v>
      </c>
      <c r="C242" s="189">
        <v>57</v>
      </c>
      <c r="D242" s="190">
        <v>45372</v>
      </c>
      <c r="E242" s="193">
        <v>73.5</v>
      </c>
      <c r="F242" s="194">
        <f t="shared" si="272"/>
        <v>73.5</v>
      </c>
      <c r="G242" s="51">
        <f t="shared" si="262"/>
        <v>66.150000000000006</v>
      </c>
      <c r="H242" s="71"/>
      <c r="I242" s="71"/>
      <c r="J242" s="71">
        <v>0</v>
      </c>
      <c r="K242" s="71">
        <v>0</v>
      </c>
      <c r="L242" s="71">
        <v>0</v>
      </c>
      <c r="M242" s="71">
        <v>0</v>
      </c>
      <c r="N242" s="71">
        <v>0</v>
      </c>
      <c r="O242" s="71">
        <v>0</v>
      </c>
      <c r="P242" s="71">
        <v>0</v>
      </c>
      <c r="Q242" s="71">
        <v>0</v>
      </c>
      <c r="R242" s="71">
        <v>0</v>
      </c>
      <c r="S242" s="71">
        <v>0</v>
      </c>
      <c r="T242" s="71">
        <v>0</v>
      </c>
      <c r="U242" s="71">
        <v>0</v>
      </c>
      <c r="V242" s="71">
        <v>0</v>
      </c>
      <c r="W242" s="71">
        <v>0</v>
      </c>
      <c r="X242" s="71">
        <v>0</v>
      </c>
      <c r="Y242" s="71">
        <v>0</v>
      </c>
      <c r="Z242" s="71">
        <v>0</v>
      </c>
      <c r="AA242" s="71">
        <v>0</v>
      </c>
      <c r="AB242" s="71">
        <v>0</v>
      </c>
      <c r="AC242" s="71">
        <v>0</v>
      </c>
      <c r="AD242" s="71">
        <v>0</v>
      </c>
      <c r="AE242" s="71">
        <v>0</v>
      </c>
      <c r="AF242" s="71">
        <v>0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71">
        <v>0</v>
      </c>
      <c r="AM242" s="71">
        <v>0</v>
      </c>
      <c r="AN242" s="71">
        <v>0</v>
      </c>
      <c r="AO242" s="71">
        <v>0</v>
      </c>
      <c r="AP242" s="71">
        <v>0</v>
      </c>
      <c r="AQ242" s="100">
        <f t="shared" si="270"/>
        <v>0.55125000000000002</v>
      </c>
      <c r="AR242" s="100">
        <f t="shared" si="270"/>
        <v>0.55125000000000002</v>
      </c>
      <c r="AS242" s="100">
        <f t="shared" si="270"/>
        <v>0.55125000000000002</v>
      </c>
      <c r="AT242" s="100">
        <f t="shared" si="270"/>
        <v>0.55125000000000002</v>
      </c>
      <c r="AU242" s="100">
        <f t="shared" si="270"/>
        <v>0.55125000000000002</v>
      </c>
      <c r="AV242" s="100">
        <f t="shared" si="270"/>
        <v>0.55125000000000002</v>
      </c>
      <c r="AW242" s="100">
        <f t="shared" si="270"/>
        <v>0.55125000000000002</v>
      </c>
      <c r="AX242" s="100">
        <f t="shared" si="270"/>
        <v>0.55125000000000002</v>
      </c>
      <c r="AY242" s="100">
        <f t="shared" si="270"/>
        <v>0.55125000000000002</v>
      </c>
      <c r="AZ242" s="100">
        <f t="shared" si="270"/>
        <v>0.55125000000000002</v>
      </c>
      <c r="BA242" s="116">
        <f t="shared" si="265"/>
        <v>5.5124999999999993</v>
      </c>
      <c r="BB242" s="100">
        <f t="shared" si="271"/>
        <v>0.55125000000000002</v>
      </c>
      <c r="BC242" s="100">
        <f t="shared" si="271"/>
        <v>0.55125000000000002</v>
      </c>
      <c r="BD242" s="100">
        <f t="shared" si="271"/>
        <v>0.55125000000000002</v>
      </c>
      <c r="BE242" s="100">
        <f t="shared" si="271"/>
        <v>0.55125000000000002</v>
      </c>
      <c r="BF242" s="100">
        <f t="shared" si="271"/>
        <v>0.55125000000000002</v>
      </c>
      <c r="BG242" s="100">
        <f t="shared" si="271"/>
        <v>0.55125000000000002</v>
      </c>
      <c r="BH242" s="100">
        <f t="shared" si="271"/>
        <v>0.55125000000000002</v>
      </c>
      <c r="BI242" s="100">
        <f t="shared" si="271"/>
        <v>0.55125000000000002</v>
      </c>
      <c r="BJ242" s="100">
        <f t="shared" si="271"/>
        <v>0.55125000000000002</v>
      </c>
      <c r="BK242" s="100">
        <f t="shared" si="271"/>
        <v>0.55125000000000002</v>
      </c>
      <c r="BL242" s="100">
        <f t="shared" si="271"/>
        <v>0.55125000000000002</v>
      </c>
      <c r="BM242" s="100">
        <f t="shared" si="271"/>
        <v>0.55125000000000002</v>
      </c>
      <c r="BN242" s="116">
        <f t="shared" si="256"/>
        <v>6.6149999999999984</v>
      </c>
      <c r="BO242" s="100">
        <f t="shared" si="269"/>
        <v>0.55125000000000002</v>
      </c>
      <c r="BP242" s="100">
        <f t="shared" si="269"/>
        <v>0.55125000000000002</v>
      </c>
      <c r="BQ242" s="83">
        <f t="shared" si="263"/>
        <v>8.3333333333333332E-3</v>
      </c>
      <c r="BR242" s="100">
        <f t="shared" si="268"/>
        <v>12.127499999999998</v>
      </c>
      <c r="BS242" s="212"/>
    </row>
    <row r="243" spans="1:71" s="195" customFormat="1" ht="12.75" customHeight="1" outlineLevel="1" x14ac:dyDescent="0.2">
      <c r="A243" s="186"/>
      <c r="B243" s="188" t="s">
        <v>228</v>
      </c>
      <c r="C243" s="189">
        <v>57</v>
      </c>
      <c r="D243" s="190">
        <v>45372</v>
      </c>
      <c r="E243" s="193">
        <v>430</v>
      </c>
      <c r="F243" s="194">
        <f t="shared" si="272"/>
        <v>430</v>
      </c>
      <c r="G243" s="51">
        <f t="shared" si="262"/>
        <v>387</v>
      </c>
      <c r="H243" s="71"/>
      <c r="I243" s="71"/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1">
        <v>0</v>
      </c>
      <c r="R243" s="71">
        <v>0</v>
      </c>
      <c r="S243" s="71">
        <v>0</v>
      </c>
      <c r="T243" s="71">
        <v>0</v>
      </c>
      <c r="U243" s="71">
        <v>0</v>
      </c>
      <c r="V243" s="71">
        <v>0</v>
      </c>
      <c r="W243" s="71">
        <v>0</v>
      </c>
      <c r="X243" s="71">
        <v>0</v>
      </c>
      <c r="Y243" s="71">
        <v>0</v>
      </c>
      <c r="Z243" s="71">
        <v>0</v>
      </c>
      <c r="AA243" s="71">
        <v>0</v>
      </c>
      <c r="AB243" s="71">
        <v>0</v>
      </c>
      <c r="AC243" s="71">
        <v>0</v>
      </c>
      <c r="AD243" s="71">
        <v>0</v>
      </c>
      <c r="AE243" s="71">
        <v>0</v>
      </c>
      <c r="AF243" s="71">
        <v>0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71">
        <v>0</v>
      </c>
      <c r="AM243" s="71">
        <v>0</v>
      </c>
      <c r="AN243" s="71">
        <v>0</v>
      </c>
      <c r="AO243" s="71">
        <v>0</v>
      </c>
      <c r="AP243" s="71">
        <v>0</v>
      </c>
      <c r="AQ243" s="100">
        <f t="shared" si="270"/>
        <v>3.2250000000000001</v>
      </c>
      <c r="AR243" s="100">
        <f t="shared" si="270"/>
        <v>3.2250000000000001</v>
      </c>
      <c r="AS243" s="100">
        <f t="shared" si="270"/>
        <v>3.2250000000000001</v>
      </c>
      <c r="AT243" s="100">
        <f t="shared" si="270"/>
        <v>3.2250000000000001</v>
      </c>
      <c r="AU243" s="100">
        <f t="shared" si="270"/>
        <v>3.2250000000000001</v>
      </c>
      <c r="AV243" s="100">
        <f t="shared" si="270"/>
        <v>3.2250000000000001</v>
      </c>
      <c r="AW243" s="100">
        <f t="shared" si="270"/>
        <v>3.2250000000000001</v>
      </c>
      <c r="AX243" s="100">
        <f t="shared" si="270"/>
        <v>3.2250000000000001</v>
      </c>
      <c r="AY243" s="100">
        <f t="shared" si="270"/>
        <v>3.2250000000000001</v>
      </c>
      <c r="AZ243" s="100">
        <f t="shared" si="270"/>
        <v>3.2250000000000001</v>
      </c>
      <c r="BA243" s="116">
        <f>SUM(AO243:AZ243)</f>
        <v>32.250000000000007</v>
      </c>
      <c r="BB243" s="100">
        <f t="shared" si="271"/>
        <v>3.2250000000000001</v>
      </c>
      <c r="BC243" s="100">
        <f t="shared" si="271"/>
        <v>3.2250000000000001</v>
      </c>
      <c r="BD243" s="100">
        <f t="shared" si="271"/>
        <v>3.2250000000000001</v>
      </c>
      <c r="BE243" s="100">
        <f t="shared" si="271"/>
        <v>3.2250000000000001</v>
      </c>
      <c r="BF243" s="100">
        <f t="shared" si="271"/>
        <v>3.2250000000000001</v>
      </c>
      <c r="BG243" s="100">
        <f t="shared" si="271"/>
        <v>3.2250000000000001</v>
      </c>
      <c r="BH243" s="100">
        <f t="shared" si="271"/>
        <v>3.2250000000000001</v>
      </c>
      <c r="BI243" s="100">
        <f t="shared" si="271"/>
        <v>3.2250000000000001</v>
      </c>
      <c r="BJ243" s="100">
        <f t="shared" si="271"/>
        <v>3.2250000000000001</v>
      </c>
      <c r="BK243" s="100">
        <f t="shared" si="271"/>
        <v>3.2250000000000001</v>
      </c>
      <c r="BL243" s="100">
        <f t="shared" si="271"/>
        <v>3.2250000000000001</v>
      </c>
      <c r="BM243" s="100">
        <f t="shared" si="271"/>
        <v>3.2250000000000001</v>
      </c>
      <c r="BN243" s="116">
        <f t="shared" si="256"/>
        <v>38.70000000000001</v>
      </c>
      <c r="BO243" s="100">
        <f t="shared" si="269"/>
        <v>3.2250000000000001</v>
      </c>
      <c r="BP243" s="100">
        <f t="shared" si="269"/>
        <v>3.2250000000000001</v>
      </c>
      <c r="BQ243" s="83">
        <f t="shared" si="263"/>
        <v>8.3333333333333332E-3</v>
      </c>
      <c r="BR243" s="100">
        <f t="shared" si="268"/>
        <v>70.950000000000017</v>
      </c>
      <c r="BS243" s="212"/>
    </row>
    <row r="244" spans="1:71" s="195" customFormat="1" ht="12.75" customHeight="1" outlineLevel="1" x14ac:dyDescent="0.2">
      <c r="A244" s="186"/>
      <c r="B244" s="188" t="s">
        <v>228</v>
      </c>
      <c r="C244" s="189">
        <v>57</v>
      </c>
      <c r="D244" s="190">
        <v>45372</v>
      </c>
      <c r="E244" s="193">
        <v>430</v>
      </c>
      <c r="F244" s="194">
        <f t="shared" si="272"/>
        <v>430</v>
      </c>
      <c r="G244" s="51">
        <f t="shared" si="262"/>
        <v>387</v>
      </c>
      <c r="H244" s="71"/>
      <c r="I244" s="71"/>
      <c r="J244" s="71">
        <v>0</v>
      </c>
      <c r="K244" s="71">
        <v>0</v>
      </c>
      <c r="L244" s="71">
        <v>0</v>
      </c>
      <c r="M244" s="71">
        <v>0</v>
      </c>
      <c r="N244" s="71">
        <v>0</v>
      </c>
      <c r="O244" s="71">
        <v>0</v>
      </c>
      <c r="P244" s="71">
        <v>0</v>
      </c>
      <c r="Q244" s="71">
        <v>0</v>
      </c>
      <c r="R244" s="71">
        <v>0</v>
      </c>
      <c r="S244" s="71">
        <v>0</v>
      </c>
      <c r="T244" s="71">
        <v>0</v>
      </c>
      <c r="U244" s="71">
        <v>0</v>
      </c>
      <c r="V244" s="71">
        <v>0</v>
      </c>
      <c r="W244" s="71">
        <v>0</v>
      </c>
      <c r="X244" s="71">
        <v>0</v>
      </c>
      <c r="Y244" s="71">
        <v>0</v>
      </c>
      <c r="Z244" s="71">
        <v>0</v>
      </c>
      <c r="AA244" s="71">
        <v>0</v>
      </c>
      <c r="AB244" s="71">
        <v>0</v>
      </c>
      <c r="AC244" s="71">
        <v>0</v>
      </c>
      <c r="AD244" s="71">
        <v>0</v>
      </c>
      <c r="AE244" s="71">
        <v>0</v>
      </c>
      <c r="AF244" s="71">
        <v>0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71">
        <v>0</v>
      </c>
      <c r="AM244" s="71">
        <v>0</v>
      </c>
      <c r="AN244" s="71">
        <v>0</v>
      </c>
      <c r="AO244" s="71">
        <v>0</v>
      </c>
      <c r="AP244" s="71">
        <v>0</v>
      </c>
      <c r="AQ244" s="100">
        <f t="shared" si="270"/>
        <v>3.2250000000000001</v>
      </c>
      <c r="AR244" s="100">
        <f t="shared" si="270"/>
        <v>3.2250000000000001</v>
      </c>
      <c r="AS244" s="100">
        <f t="shared" si="270"/>
        <v>3.2250000000000001</v>
      </c>
      <c r="AT244" s="100">
        <f t="shared" si="270"/>
        <v>3.2250000000000001</v>
      </c>
      <c r="AU244" s="100">
        <f t="shared" si="270"/>
        <v>3.2250000000000001</v>
      </c>
      <c r="AV244" s="100">
        <f t="shared" si="270"/>
        <v>3.2250000000000001</v>
      </c>
      <c r="AW244" s="100">
        <f t="shared" si="270"/>
        <v>3.2250000000000001</v>
      </c>
      <c r="AX244" s="100">
        <f t="shared" si="270"/>
        <v>3.2250000000000001</v>
      </c>
      <c r="AY244" s="100">
        <f t="shared" si="270"/>
        <v>3.2250000000000001</v>
      </c>
      <c r="AZ244" s="100">
        <f t="shared" si="270"/>
        <v>3.2250000000000001</v>
      </c>
      <c r="BA244" s="116">
        <f t="shared" ref="BA244:BA247" si="273">SUM(AO244:AZ244)</f>
        <v>32.250000000000007</v>
      </c>
      <c r="BB244" s="100">
        <f t="shared" si="271"/>
        <v>3.2250000000000001</v>
      </c>
      <c r="BC244" s="100">
        <f t="shared" si="271"/>
        <v>3.2250000000000001</v>
      </c>
      <c r="BD244" s="100">
        <f t="shared" si="271"/>
        <v>3.2250000000000001</v>
      </c>
      <c r="BE244" s="100">
        <f t="shared" si="271"/>
        <v>3.2250000000000001</v>
      </c>
      <c r="BF244" s="100">
        <f t="shared" si="271"/>
        <v>3.2250000000000001</v>
      </c>
      <c r="BG244" s="100">
        <f t="shared" si="271"/>
        <v>3.2250000000000001</v>
      </c>
      <c r="BH244" s="100">
        <f t="shared" si="271"/>
        <v>3.2250000000000001</v>
      </c>
      <c r="BI244" s="100">
        <f t="shared" si="271"/>
        <v>3.2250000000000001</v>
      </c>
      <c r="BJ244" s="100">
        <f t="shared" si="271"/>
        <v>3.2250000000000001</v>
      </c>
      <c r="BK244" s="100">
        <f t="shared" si="271"/>
        <v>3.2250000000000001</v>
      </c>
      <c r="BL244" s="100">
        <f t="shared" si="271"/>
        <v>3.2250000000000001</v>
      </c>
      <c r="BM244" s="100">
        <f t="shared" si="271"/>
        <v>3.2250000000000001</v>
      </c>
      <c r="BN244" s="116">
        <f t="shared" si="256"/>
        <v>38.70000000000001</v>
      </c>
      <c r="BO244" s="100">
        <f t="shared" si="269"/>
        <v>3.2250000000000001</v>
      </c>
      <c r="BP244" s="100">
        <f t="shared" si="269"/>
        <v>3.2250000000000001</v>
      </c>
      <c r="BQ244" s="83">
        <f t="shared" si="263"/>
        <v>8.3333333333333332E-3</v>
      </c>
      <c r="BR244" s="100">
        <f t="shared" si="268"/>
        <v>70.950000000000017</v>
      </c>
      <c r="BS244" s="212"/>
    </row>
    <row r="245" spans="1:71" s="195" customFormat="1" ht="12.75" customHeight="1" outlineLevel="1" x14ac:dyDescent="0.2">
      <c r="A245" s="186"/>
      <c r="B245" s="188" t="s">
        <v>228</v>
      </c>
      <c r="C245" s="189">
        <v>57</v>
      </c>
      <c r="D245" s="190">
        <v>45372</v>
      </c>
      <c r="E245" s="193">
        <v>430</v>
      </c>
      <c r="F245" s="194">
        <f t="shared" si="272"/>
        <v>430</v>
      </c>
      <c r="G245" s="51">
        <f t="shared" si="262"/>
        <v>387</v>
      </c>
      <c r="H245" s="71"/>
      <c r="I245" s="71"/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1">
        <v>0</v>
      </c>
      <c r="R245" s="71">
        <v>0</v>
      </c>
      <c r="S245" s="71">
        <v>0</v>
      </c>
      <c r="T245" s="71">
        <v>0</v>
      </c>
      <c r="U245" s="71">
        <v>0</v>
      </c>
      <c r="V245" s="71">
        <v>0</v>
      </c>
      <c r="W245" s="71">
        <v>0</v>
      </c>
      <c r="X245" s="71">
        <v>0</v>
      </c>
      <c r="Y245" s="71">
        <v>0</v>
      </c>
      <c r="Z245" s="71">
        <v>0</v>
      </c>
      <c r="AA245" s="71">
        <v>0</v>
      </c>
      <c r="AB245" s="71">
        <v>0</v>
      </c>
      <c r="AC245" s="71">
        <v>0</v>
      </c>
      <c r="AD245" s="71">
        <v>0</v>
      </c>
      <c r="AE245" s="71">
        <v>0</v>
      </c>
      <c r="AF245" s="71">
        <v>0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71">
        <v>0</v>
      </c>
      <c r="AM245" s="71">
        <v>0</v>
      </c>
      <c r="AN245" s="71">
        <v>0</v>
      </c>
      <c r="AO245" s="71">
        <v>0</v>
      </c>
      <c r="AP245" s="71">
        <v>0</v>
      </c>
      <c r="AQ245" s="100">
        <f t="shared" si="270"/>
        <v>3.2250000000000001</v>
      </c>
      <c r="AR245" s="100">
        <f t="shared" si="270"/>
        <v>3.2250000000000001</v>
      </c>
      <c r="AS245" s="100">
        <f t="shared" si="270"/>
        <v>3.2250000000000001</v>
      </c>
      <c r="AT245" s="100">
        <f t="shared" si="270"/>
        <v>3.2250000000000001</v>
      </c>
      <c r="AU245" s="100">
        <f t="shared" si="270"/>
        <v>3.2250000000000001</v>
      </c>
      <c r="AV245" s="100">
        <f t="shared" si="270"/>
        <v>3.2250000000000001</v>
      </c>
      <c r="AW245" s="100">
        <f t="shared" si="270"/>
        <v>3.2250000000000001</v>
      </c>
      <c r="AX245" s="100">
        <f t="shared" si="270"/>
        <v>3.2250000000000001</v>
      </c>
      <c r="AY245" s="100">
        <f t="shared" si="270"/>
        <v>3.2250000000000001</v>
      </c>
      <c r="AZ245" s="100">
        <f t="shared" si="270"/>
        <v>3.2250000000000001</v>
      </c>
      <c r="BA245" s="116">
        <f t="shared" si="273"/>
        <v>32.250000000000007</v>
      </c>
      <c r="BB245" s="100">
        <f t="shared" si="271"/>
        <v>3.2250000000000001</v>
      </c>
      <c r="BC245" s="100">
        <f t="shared" si="271"/>
        <v>3.2250000000000001</v>
      </c>
      <c r="BD245" s="100">
        <f t="shared" si="271"/>
        <v>3.2250000000000001</v>
      </c>
      <c r="BE245" s="100">
        <f t="shared" si="271"/>
        <v>3.2250000000000001</v>
      </c>
      <c r="BF245" s="100">
        <f t="shared" si="271"/>
        <v>3.2250000000000001</v>
      </c>
      <c r="BG245" s="100">
        <f t="shared" si="271"/>
        <v>3.2250000000000001</v>
      </c>
      <c r="BH245" s="100">
        <f t="shared" si="271"/>
        <v>3.2250000000000001</v>
      </c>
      <c r="BI245" s="100">
        <f t="shared" si="271"/>
        <v>3.2250000000000001</v>
      </c>
      <c r="BJ245" s="100">
        <f t="shared" si="271"/>
        <v>3.2250000000000001</v>
      </c>
      <c r="BK245" s="100">
        <f t="shared" si="271"/>
        <v>3.2250000000000001</v>
      </c>
      <c r="BL245" s="100">
        <f t="shared" si="271"/>
        <v>3.2250000000000001</v>
      </c>
      <c r="BM245" s="100">
        <f t="shared" si="271"/>
        <v>3.2250000000000001</v>
      </c>
      <c r="BN245" s="116">
        <f t="shared" si="256"/>
        <v>38.70000000000001</v>
      </c>
      <c r="BO245" s="100">
        <f t="shared" si="269"/>
        <v>3.2250000000000001</v>
      </c>
      <c r="BP245" s="100">
        <f t="shared" si="269"/>
        <v>3.2250000000000001</v>
      </c>
      <c r="BQ245" s="83">
        <f t="shared" si="263"/>
        <v>8.3333333333333332E-3</v>
      </c>
      <c r="BR245" s="100">
        <f t="shared" si="268"/>
        <v>70.950000000000017</v>
      </c>
      <c r="BS245" s="212"/>
    </row>
    <row r="246" spans="1:71" s="195" customFormat="1" ht="12.75" customHeight="1" outlineLevel="1" x14ac:dyDescent="0.2">
      <c r="A246" s="186"/>
      <c r="B246" s="188" t="s">
        <v>228</v>
      </c>
      <c r="C246" s="189">
        <v>57</v>
      </c>
      <c r="D246" s="190">
        <v>45372</v>
      </c>
      <c r="E246" s="193">
        <v>430</v>
      </c>
      <c r="F246" s="194">
        <f t="shared" si="272"/>
        <v>430</v>
      </c>
      <c r="G246" s="51">
        <f t="shared" si="262"/>
        <v>387</v>
      </c>
      <c r="H246" s="71"/>
      <c r="I246" s="71"/>
      <c r="J246" s="71">
        <v>0</v>
      </c>
      <c r="K246" s="71">
        <v>0</v>
      </c>
      <c r="L246" s="71">
        <v>0</v>
      </c>
      <c r="M246" s="71">
        <v>0</v>
      </c>
      <c r="N246" s="71">
        <v>0</v>
      </c>
      <c r="O246" s="71">
        <v>0</v>
      </c>
      <c r="P246" s="71">
        <v>0</v>
      </c>
      <c r="Q246" s="71">
        <v>0</v>
      </c>
      <c r="R246" s="71">
        <v>0</v>
      </c>
      <c r="S246" s="71">
        <v>0</v>
      </c>
      <c r="T246" s="71">
        <v>0</v>
      </c>
      <c r="U246" s="71">
        <v>0</v>
      </c>
      <c r="V246" s="71">
        <v>0</v>
      </c>
      <c r="W246" s="71">
        <v>0</v>
      </c>
      <c r="X246" s="71">
        <v>0</v>
      </c>
      <c r="Y246" s="71">
        <v>0</v>
      </c>
      <c r="Z246" s="71">
        <v>0</v>
      </c>
      <c r="AA246" s="71">
        <v>0</v>
      </c>
      <c r="AB246" s="71">
        <v>0</v>
      </c>
      <c r="AC246" s="71">
        <v>0</v>
      </c>
      <c r="AD246" s="71">
        <v>0</v>
      </c>
      <c r="AE246" s="71">
        <v>0</v>
      </c>
      <c r="AF246" s="71">
        <v>0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71">
        <v>0</v>
      </c>
      <c r="AM246" s="71">
        <v>0</v>
      </c>
      <c r="AN246" s="71">
        <v>0</v>
      </c>
      <c r="AO246" s="71">
        <v>0</v>
      </c>
      <c r="AP246" s="71">
        <v>0</v>
      </c>
      <c r="AQ246" s="100">
        <f t="shared" si="270"/>
        <v>3.2250000000000001</v>
      </c>
      <c r="AR246" s="100">
        <f t="shared" si="270"/>
        <v>3.2250000000000001</v>
      </c>
      <c r="AS246" s="100">
        <f t="shared" si="270"/>
        <v>3.2250000000000001</v>
      </c>
      <c r="AT246" s="100">
        <f t="shared" si="270"/>
        <v>3.2250000000000001</v>
      </c>
      <c r="AU246" s="100">
        <f t="shared" si="270"/>
        <v>3.2250000000000001</v>
      </c>
      <c r="AV246" s="100">
        <f t="shared" si="270"/>
        <v>3.2250000000000001</v>
      </c>
      <c r="AW246" s="100">
        <f t="shared" si="270"/>
        <v>3.2250000000000001</v>
      </c>
      <c r="AX246" s="100">
        <f t="shared" si="270"/>
        <v>3.2250000000000001</v>
      </c>
      <c r="AY246" s="100">
        <f t="shared" si="270"/>
        <v>3.2250000000000001</v>
      </c>
      <c r="AZ246" s="100">
        <f t="shared" si="270"/>
        <v>3.2250000000000001</v>
      </c>
      <c r="BA246" s="116">
        <f t="shared" si="273"/>
        <v>32.250000000000007</v>
      </c>
      <c r="BB246" s="100">
        <f t="shared" si="271"/>
        <v>3.2250000000000001</v>
      </c>
      <c r="BC246" s="100">
        <f t="shared" si="271"/>
        <v>3.2250000000000001</v>
      </c>
      <c r="BD246" s="100">
        <f t="shared" si="271"/>
        <v>3.2250000000000001</v>
      </c>
      <c r="BE246" s="100">
        <f t="shared" si="271"/>
        <v>3.2250000000000001</v>
      </c>
      <c r="BF246" s="100">
        <f t="shared" si="271"/>
        <v>3.2250000000000001</v>
      </c>
      <c r="BG246" s="100">
        <f t="shared" si="271"/>
        <v>3.2250000000000001</v>
      </c>
      <c r="BH246" s="100">
        <f t="shared" si="271"/>
        <v>3.2250000000000001</v>
      </c>
      <c r="BI246" s="100">
        <f t="shared" si="271"/>
        <v>3.2250000000000001</v>
      </c>
      <c r="BJ246" s="100">
        <f t="shared" si="271"/>
        <v>3.2250000000000001</v>
      </c>
      <c r="BK246" s="100">
        <f t="shared" si="271"/>
        <v>3.2250000000000001</v>
      </c>
      <c r="BL246" s="100">
        <f t="shared" si="271"/>
        <v>3.2250000000000001</v>
      </c>
      <c r="BM246" s="100">
        <f t="shared" si="271"/>
        <v>3.2250000000000001</v>
      </c>
      <c r="BN246" s="116">
        <f t="shared" si="256"/>
        <v>38.70000000000001</v>
      </c>
      <c r="BO246" s="100">
        <f t="shared" si="269"/>
        <v>3.2250000000000001</v>
      </c>
      <c r="BP246" s="100">
        <f t="shared" si="269"/>
        <v>3.2250000000000001</v>
      </c>
      <c r="BQ246" s="83">
        <f t="shared" si="263"/>
        <v>8.3333333333333332E-3</v>
      </c>
      <c r="BR246" s="100">
        <f t="shared" si="268"/>
        <v>70.950000000000017</v>
      </c>
      <c r="BS246" s="212"/>
    </row>
    <row r="247" spans="1:71" s="205" customFormat="1" ht="12.75" customHeight="1" outlineLevel="1" x14ac:dyDescent="0.2">
      <c r="A247" s="186"/>
      <c r="B247" s="188" t="s">
        <v>229</v>
      </c>
      <c r="C247" s="189">
        <v>654</v>
      </c>
      <c r="D247" s="190">
        <v>45562</v>
      </c>
      <c r="E247" s="193">
        <v>102.5</v>
      </c>
      <c r="F247" s="194">
        <f t="shared" si="272"/>
        <v>102.5</v>
      </c>
      <c r="G247" s="51">
        <f t="shared" si="262"/>
        <v>92.25</v>
      </c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>
        <v>0</v>
      </c>
      <c r="AP247" s="71">
        <v>0</v>
      </c>
      <c r="AQ247" s="71">
        <v>0</v>
      </c>
      <c r="AR247" s="71">
        <v>0</v>
      </c>
      <c r="AS247" s="71">
        <v>0</v>
      </c>
      <c r="AT247" s="71">
        <v>0</v>
      </c>
      <c r="AU247" s="71">
        <v>0</v>
      </c>
      <c r="AV247" s="71">
        <v>0</v>
      </c>
      <c r="AW247" s="100">
        <f t="shared" ref="AW247:AZ249" si="274">$G247*$BQ247</f>
        <v>0.76875000000000004</v>
      </c>
      <c r="AX247" s="100">
        <f t="shared" si="274"/>
        <v>0.76875000000000004</v>
      </c>
      <c r="AY247" s="100">
        <f t="shared" si="274"/>
        <v>0.76875000000000004</v>
      </c>
      <c r="AZ247" s="100">
        <f t="shared" si="274"/>
        <v>0.76875000000000004</v>
      </c>
      <c r="BA247" s="116">
        <f t="shared" si="273"/>
        <v>3.0750000000000002</v>
      </c>
      <c r="BB247" s="100">
        <f t="shared" si="271"/>
        <v>0.76875000000000004</v>
      </c>
      <c r="BC247" s="100">
        <f t="shared" si="271"/>
        <v>0.76875000000000004</v>
      </c>
      <c r="BD247" s="100">
        <f t="shared" si="271"/>
        <v>0.76875000000000004</v>
      </c>
      <c r="BE247" s="100">
        <f t="shared" si="271"/>
        <v>0.76875000000000004</v>
      </c>
      <c r="BF247" s="100">
        <f t="shared" si="271"/>
        <v>0.76875000000000004</v>
      </c>
      <c r="BG247" s="100">
        <f t="shared" si="271"/>
        <v>0.76875000000000004</v>
      </c>
      <c r="BH247" s="100">
        <f t="shared" si="271"/>
        <v>0.76875000000000004</v>
      </c>
      <c r="BI247" s="100">
        <f t="shared" si="271"/>
        <v>0.76875000000000004</v>
      </c>
      <c r="BJ247" s="100">
        <f t="shared" si="271"/>
        <v>0.76875000000000004</v>
      </c>
      <c r="BK247" s="100">
        <f t="shared" si="271"/>
        <v>0.76875000000000004</v>
      </c>
      <c r="BL247" s="100">
        <f t="shared" si="271"/>
        <v>0.76875000000000004</v>
      </c>
      <c r="BM247" s="100">
        <f t="shared" si="271"/>
        <v>0.76875000000000004</v>
      </c>
      <c r="BN247" s="116">
        <f t="shared" si="256"/>
        <v>9.2249999999999996</v>
      </c>
      <c r="BO247" s="100">
        <f t="shared" si="269"/>
        <v>0.76875000000000004</v>
      </c>
      <c r="BP247" s="100">
        <f t="shared" si="269"/>
        <v>0.76875000000000004</v>
      </c>
      <c r="BQ247" s="83">
        <f t="shared" si="263"/>
        <v>8.3333333333333332E-3</v>
      </c>
      <c r="BR247" s="100">
        <f t="shared" si="268"/>
        <v>12.3</v>
      </c>
      <c r="BS247" s="212"/>
    </row>
    <row r="248" spans="1:71" s="216" customFormat="1" ht="12.75" customHeight="1" outlineLevel="1" x14ac:dyDescent="0.2">
      <c r="A248" s="186"/>
      <c r="B248" s="188" t="s">
        <v>229</v>
      </c>
      <c r="C248" s="189">
        <v>654</v>
      </c>
      <c r="D248" s="190">
        <v>45562</v>
      </c>
      <c r="E248" s="193">
        <v>102.5</v>
      </c>
      <c r="F248" s="194">
        <f t="shared" ref="F248" si="275">E248</f>
        <v>102.5</v>
      </c>
      <c r="G248" s="51">
        <f t="shared" ref="G248" si="276">E248*90%</f>
        <v>92.25</v>
      </c>
      <c r="H248" s="71"/>
      <c r="I248" s="71"/>
      <c r="J248" s="71"/>
      <c r="K248" s="71"/>
      <c r="L248" s="71"/>
      <c r="M248" s="71"/>
      <c r="N248" s="71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71"/>
      <c r="AO248" s="71">
        <v>0</v>
      </c>
      <c r="AP248" s="71">
        <v>0</v>
      </c>
      <c r="AQ248" s="71">
        <v>0</v>
      </c>
      <c r="AR248" s="71">
        <v>0</v>
      </c>
      <c r="AS248" s="71">
        <v>0</v>
      </c>
      <c r="AT248" s="71">
        <v>0</v>
      </c>
      <c r="AU248" s="71">
        <v>0</v>
      </c>
      <c r="AV248" s="71">
        <v>0</v>
      </c>
      <c r="AW248" s="100">
        <f t="shared" si="274"/>
        <v>0.76875000000000004</v>
      </c>
      <c r="AX248" s="100">
        <f t="shared" si="274"/>
        <v>0.76875000000000004</v>
      </c>
      <c r="AY248" s="100">
        <f t="shared" si="274"/>
        <v>0.76875000000000004</v>
      </c>
      <c r="AZ248" s="100">
        <f t="shared" si="274"/>
        <v>0.76875000000000004</v>
      </c>
      <c r="BA248" s="116">
        <f>SUM(AO248:AZ248)</f>
        <v>3.0750000000000002</v>
      </c>
      <c r="BB248" s="100">
        <f t="shared" si="271"/>
        <v>0.76875000000000004</v>
      </c>
      <c r="BC248" s="100">
        <f t="shared" si="271"/>
        <v>0.76875000000000004</v>
      </c>
      <c r="BD248" s="100">
        <f t="shared" si="271"/>
        <v>0.76875000000000004</v>
      </c>
      <c r="BE248" s="100">
        <f t="shared" si="271"/>
        <v>0.76875000000000004</v>
      </c>
      <c r="BF248" s="100">
        <f t="shared" si="271"/>
        <v>0.76875000000000004</v>
      </c>
      <c r="BG248" s="100">
        <f t="shared" si="271"/>
        <v>0.76875000000000004</v>
      </c>
      <c r="BH248" s="100">
        <f t="shared" si="271"/>
        <v>0.76875000000000004</v>
      </c>
      <c r="BI248" s="100">
        <f t="shared" si="271"/>
        <v>0.76875000000000004</v>
      </c>
      <c r="BJ248" s="100">
        <f t="shared" si="271"/>
        <v>0.76875000000000004</v>
      </c>
      <c r="BK248" s="100">
        <f t="shared" si="271"/>
        <v>0.76875000000000004</v>
      </c>
      <c r="BL248" s="100">
        <f t="shared" si="271"/>
        <v>0.76875000000000004</v>
      </c>
      <c r="BM248" s="100">
        <f t="shared" si="271"/>
        <v>0.76875000000000004</v>
      </c>
      <c r="BN248" s="116">
        <f t="shared" si="256"/>
        <v>9.2249999999999996</v>
      </c>
      <c r="BO248" s="100">
        <f t="shared" si="269"/>
        <v>0.76875000000000004</v>
      </c>
      <c r="BP248" s="100">
        <f t="shared" si="269"/>
        <v>0.76875000000000004</v>
      </c>
      <c r="BQ248" s="83">
        <f t="shared" si="263"/>
        <v>8.3333333333333332E-3</v>
      </c>
      <c r="BR248" s="100">
        <f t="shared" si="268"/>
        <v>12.3</v>
      </c>
      <c r="BS248" s="212"/>
    </row>
    <row r="249" spans="1:71" s="185" customFormat="1" ht="12.75" customHeight="1" outlineLevel="1" thickBot="1" x14ac:dyDescent="0.25">
      <c r="A249" s="186"/>
      <c r="B249" s="188" t="s">
        <v>231</v>
      </c>
      <c r="C249" s="189">
        <v>1077</v>
      </c>
      <c r="D249" s="190">
        <v>45798</v>
      </c>
      <c r="E249" s="193">
        <v>3400</v>
      </c>
      <c r="F249" s="194">
        <v>3400</v>
      </c>
      <c r="G249" s="51">
        <f t="shared" si="262"/>
        <v>3060</v>
      </c>
      <c r="H249" s="71"/>
      <c r="I249" s="71"/>
      <c r="J249" s="71"/>
      <c r="K249" s="71"/>
      <c r="L249" s="71"/>
      <c r="M249" s="71"/>
      <c r="N249" s="71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71"/>
      <c r="AO249" s="71">
        <v>0</v>
      </c>
      <c r="AP249" s="71">
        <v>0</v>
      </c>
      <c r="AQ249" s="71">
        <v>0</v>
      </c>
      <c r="AR249" s="71">
        <v>0</v>
      </c>
      <c r="AS249" s="71">
        <v>0</v>
      </c>
      <c r="AT249" s="71">
        <v>0</v>
      </c>
      <c r="AU249" s="71">
        <v>0</v>
      </c>
      <c r="AV249" s="71">
        <v>0</v>
      </c>
      <c r="AW249" s="100">
        <f t="shared" si="274"/>
        <v>25.5</v>
      </c>
      <c r="AX249" s="100">
        <f t="shared" si="274"/>
        <v>25.5</v>
      </c>
      <c r="AY249" s="100">
        <f t="shared" si="274"/>
        <v>25.5</v>
      </c>
      <c r="AZ249" s="100">
        <f t="shared" si="274"/>
        <v>25.5</v>
      </c>
      <c r="BA249" s="116">
        <v>0</v>
      </c>
      <c r="BB249" s="100">
        <v>0</v>
      </c>
      <c r="BC249" s="100">
        <v>0</v>
      </c>
      <c r="BD249" s="100">
        <v>0</v>
      </c>
      <c r="BE249" s="100">
        <v>0</v>
      </c>
      <c r="BF249" s="100">
        <f t="shared" ref="BF249:BM249" si="277">$G249*$BQ249</f>
        <v>25.5</v>
      </c>
      <c r="BG249" s="100">
        <f t="shared" si="277"/>
        <v>25.5</v>
      </c>
      <c r="BH249" s="100">
        <f t="shared" si="277"/>
        <v>25.5</v>
      </c>
      <c r="BI249" s="100">
        <f t="shared" si="277"/>
        <v>25.5</v>
      </c>
      <c r="BJ249" s="100">
        <f t="shared" si="277"/>
        <v>25.5</v>
      </c>
      <c r="BK249" s="100">
        <f t="shared" si="277"/>
        <v>25.5</v>
      </c>
      <c r="BL249" s="100">
        <f t="shared" si="277"/>
        <v>25.5</v>
      </c>
      <c r="BM249" s="100">
        <f t="shared" si="277"/>
        <v>25.5</v>
      </c>
      <c r="BN249" s="116">
        <f t="shared" si="256"/>
        <v>204</v>
      </c>
      <c r="BO249" s="100">
        <f t="shared" si="269"/>
        <v>25.5</v>
      </c>
      <c r="BP249" s="100">
        <f t="shared" si="269"/>
        <v>25.5</v>
      </c>
      <c r="BQ249" s="83">
        <f t="shared" si="263"/>
        <v>8.3333333333333332E-3</v>
      </c>
      <c r="BR249" s="100">
        <f t="shared" si="268"/>
        <v>204</v>
      </c>
      <c r="BS249" s="212"/>
    </row>
    <row r="250" spans="1:71" ht="12.75" customHeight="1" thickBot="1" x14ac:dyDescent="0.25">
      <c r="A250" s="105"/>
      <c r="B250" s="150"/>
      <c r="C250" s="150"/>
      <c r="D250" s="187"/>
      <c r="E250" s="191" t="s">
        <v>168</v>
      </c>
      <c r="F250" s="192">
        <f>SUM(F66:F249)</f>
        <v>134557.23300000001</v>
      </c>
      <c r="G250" s="98">
        <f>SUM(G66:G249)</f>
        <v>121101.50970000004</v>
      </c>
      <c r="H250" s="99">
        <f>SUM(H66:H212)</f>
        <v>6965.7909700000018</v>
      </c>
      <c r="I250" s="99">
        <f>SUM(I66:I212)</f>
        <v>6978.5309700000016</v>
      </c>
      <c r="J250" s="99">
        <f>SUM(J66:J234)</f>
        <v>7907.0159700000058</v>
      </c>
      <c r="K250" s="99">
        <f>SUM(K66:K234)</f>
        <v>9996.1409700000077</v>
      </c>
      <c r="L250" s="99">
        <f>SUM(L66:L234)</f>
        <v>10143.380970000007</v>
      </c>
      <c r="M250" s="99">
        <f>SUM(M66:M234)</f>
        <v>10228.970970000009</v>
      </c>
      <c r="N250" s="99">
        <f>SUM(N66:N234)</f>
        <v>10228.970970000009</v>
      </c>
      <c r="O250" s="99">
        <f t="shared" ref="O250:Z250" si="278">SUM(O66:O212)</f>
        <v>852.41424749999953</v>
      </c>
      <c r="P250" s="99">
        <f t="shared" si="278"/>
        <v>852.41424749999953</v>
      </c>
      <c r="Q250" s="99">
        <f t="shared" si="278"/>
        <v>852.41424749999953</v>
      </c>
      <c r="R250" s="99">
        <f t="shared" si="278"/>
        <v>852.41424749999953</v>
      </c>
      <c r="S250" s="99">
        <f t="shared" si="278"/>
        <v>852.41424749999953</v>
      </c>
      <c r="T250" s="99">
        <f t="shared" si="278"/>
        <v>852.41424749999953</v>
      </c>
      <c r="U250" s="99">
        <f t="shared" si="278"/>
        <v>852.41424749999953</v>
      </c>
      <c r="V250" s="99">
        <f t="shared" si="278"/>
        <v>852.41424749999953</v>
      </c>
      <c r="W250" s="99">
        <f t="shared" si="278"/>
        <v>852.41424749999953</v>
      </c>
      <c r="X250" s="99">
        <f t="shared" si="278"/>
        <v>852.41424749999953</v>
      </c>
      <c r="Y250" s="99">
        <f t="shared" si="278"/>
        <v>852.41424749999953</v>
      </c>
      <c r="Z250" s="209">
        <f t="shared" si="278"/>
        <v>852.41424749999953</v>
      </c>
      <c r="AA250" s="210">
        <f>SUM(O250:Z250)</f>
        <v>10228.970969999995</v>
      </c>
      <c r="AB250" s="124">
        <f t="shared" ref="AB250:AM250" si="279">SUM(AB66:AB212)</f>
        <v>852.41424749999953</v>
      </c>
      <c r="AC250" s="135">
        <f t="shared" si="279"/>
        <v>852.41424749999953</v>
      </c>
      <c r="AD250" s="135">
        <f t="shared" si="279"/>
        <v>852.41424749999953</v>
      </c>
      <c r="AE250" s="135">
        <f t="shared" si="279"/>
        <v>852.41424749999953</v>
      </c>
      <c r="AF250" s="135">
        <f t="shared" si="279"/>
        <v>852.41424749999953</v>
      </c>
      <c r="AG250" s="135">
        <f t="shared" si="279"/>
        <v>852.41424749999953</v>
      </c>
      <c r="AH250" s="135">
        <f t="shared" si="279"/>
        <v>852.41424749999953</v>
      </c>
      <c r="AI250" s="135">
        <f t="shared" si="279"/>
        <v>852.41424749999953</v>
      </c>
      <c r="AJ250" s="135">
        <f t="shared" si="279"/>
        <v>852.41424749999953</v>
      </c>
      <c r="AK250" s="135">
        <f t="shared" si="279"/>
        <v>852.41424749999953</v>
      </c>
      <c r="AL250" s="135">
        <f t="shared" si="279"/>
        <v>852.41424749999953</v>
      </c>
      <c r="AM250" s="135">
        <f t="shared" si="279"/>
        <v>852.41424749999953</v>
      </c>
      <c r="AN250" s="135">
        <f t="shared" si="135"/>
        <v>10228.970969999995</v>
      </c>
      <c r="AO250" s="135">
        <f>SUM(AO66:AO212)</f>
        <v>852.41424749999953</v>
      </c>
      <c r="AP250" s="135">
        <f>SUM(AP66:AP234)</f>
        <v>944.08674749999989</v>
      </c>
      <c r="AQ250" s="135">
        <f t="shared" ref="AQ250:AV250" si="280">SUM(AQ66:AQ246)</f>
        <v>982.14174749999972</v>
      </c>
      <c r="AR250" s="135">
        <f t="shared" si="280"/>
        <v>982.14174749999972</v>
      </c>
      <c r="AS250" s="135">
        <f t="shared" si="280"/>
        <v>982.14174749999972</v>
      </c>
      <c r="AT250" s="135">
        <f t="shared" si="280"/>
        <v>982.14174749999972</v>
      </c>
      <c r="AU250" s="135">
        <f t="shared" si="280"/>
        <v>982.14174749999972</v>
      </c>
      <c r="AV250" s="135">
        <f t="shared" si="280"/>
        <v>982.14174749999972</v>
      </c>
      <c r="AW250" s="135">
        <f>SUM(AW66:AW249)</f>
        <v>1009.1792474999996</v>
      </c>
      <c r="AX250" s="135">
        <f>SUM(AX66:AX249)</f>
        <v>1009.1792474999996</v>
      </c>
      <c r="AY250" s="135">
        <f>SUM(AY66:AY249)</f>
        <v>1009.1792474999996</v>
      </c>
      <c r="AZ250" s="135">
        <f>SUM(AZ66:AZ249)</f>
        <v>1009.1792474999996</v>
      </c>
      <c r="BA250" s="135">
        <f>SUM(AO250:AZ250)</f>
        <v>11726.068469999998</v>
      </c>
      <c r="BB250" s="135">
        <f t="shared" ref="BB250:BK250" si="281">SUM(BB66:BB249)</f>
        <v>414.87499999999989</v>
      </c>
      <c r="BC250" s="135">
        <f t="shared" si="281"/>
        <v>402.13499999999988</v>
      </c>
      <c r="BD250" s="135">
        <f t="shared" si="281"/>
        <v>402.13499999999988</v>
      </c>
      <c r="BE250" s="135">
        <f t="shared" si="281"/>
        <v>402.13499999999988</v>
      </c>
      <c r="BF250" s="135">
        <f t="shared" si="281"/>
        <v>427.63499999999988</v>
      </c>
      <c r="BG250" s="135">
        <f t="shared" si="281"/>
        <v>427.63499999999988</v>
      </c>
      <c r="BH250" s="135">
        <f t="shared" si="281"/>
        <v>427.63499999999988</v>
      </c>
      <c r="BI250" s="135">
        <f t="shared" si="281"/>
        <v>427.63499999999988</v>
      </c>
      <c r="BJ250" s="135">
        <f t="shared" si="281"/>
        <v>427.63499999999988</v>
      </c>
      <c r="BK250" s="135">
        <f t="shared" si="281"/>
        <v>427.63499999999988</v>
      </c>
      <c r="BL250" s="135">
        <f>SUM(BL66:BL249)</f>
        <v>427.63499999999988</v>
      </c>
      <c r="BM250" s="135">
        <f>SUM(BM66:BM249)</f>
        <v>427.63499999999988</v>
      </c>
      <c r="BN250" s="135">
        <f>SUM(BB250:BM250)</f>
        <v>5042.3599999999988</v>
      </c>
      <c r="BO250" s="135">
        <f>SUM(BO66:BO249)</f>
        <v>427.63499999999988</v>
      </c>
      <c r="BP250" s="135">
        <f>SUM(BP66:BP249)</f>
        <v>427.63499999999988</v>
      </c>
      <c r="BQ250" s="73"/>
      <c r="BR250" s="100">
        <f t="shared" si="268"/>
        <v>99675.17220000003</v>
      </c>
    </row>
    <row r="251" spans="1:71" ht="12.75" customHeight="1" x14ac:dyDescent="0.2">
      <c r="A251" s="105"/>
      <c r="B251" s="106"/>
      <c r="C251" s="106"/>
      <c r="D251" s="107"/>
      <c r="E251" s="36"/>
      <c r="F251" s="115"/>
      <c r="G251" s="11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78"/>
      <c r="BB251" s="78"/>
      <c r="BC251" s="78"/>
      <c r="BD251" s="78"/>
      <c r="BE251" s="78"/>
      <c r="BF251" s="78"/>
      <c r="BG251" s="78"/>
      <c r="BH251" s="78"/>
      <c r="BI251" s="78"/>
      <c r="BJ251" s="78"/>
      <c r="BK251" s="78"/>
      <c r="BL251" s="78"/>
      <c r="BM251" s="78"/>
      <c r="BN251" s="36"/>
      <c r="BO251" s="36"/>
      <c r="BP251" s="36"/>
      <c r="BQ251" s="73"/>
      <c r="BR251" s="100"/>
    </row>
    <row r="252" spans="1:71" ht="12.75" customHeight="1" x14ac:dyDescent="0.2">
      <c r="A252" s="243" t="s">
        <v>171</v>
      </c>
      <c r="B252" s="244"/>
      <c r="C252" s="244"/>
      <c r="D252" s="245"/>
      <c r="E252" s="21">
        <v>82920.63</v>
      </c>
      <c r="F252" s="102"/>
      <c r="G252" s="81">
        <v>0.9</v>
      </c>
      <c r="H252" s="81">
        <v>0.2</v>
      </c>
      <c r="I252" s="81">
        <v>0.2</v>
      </c>
      <c r="J252" s="81">
        <v>0.2</v>
      </c>
      <c r="K252" s="81">
        <v>0.2</v>
      </c>
      <c r="L252" s="81">
        <v>0.2</v>
      </c>
      <c r="M252" s="81">
        <v>0.2</v>
      </c>
      <c r="N252" s="81">
        <v>0.2</v>
      </c>
      <c r="O252" s="81">
        <v>0.2</v>
      </c>
      <c r="P252" s="81">
        <v>0.2</v>
      </c>
      <c r="Q252" s="81">
        <v>0.2</v>
      </c>
      <c r="R252" s="81">
        <v>0.2</v>
      </c>
      <c r="S252" s="81">
        <v>0.2</v>
      </c>
      <c r="T252" s="81">
        <v>0.2</v>
      </c>
      <c r="U252" s="81">
        <v>0.2</v>
      </c>
      <c r="V252" s="81">
        <v>0.2</v>
      </c>
      <c r="W252" s="81">
        <v>0.2</v>
      </c>
      <c r="X252" s="81">
        <v>0.2</v>
      </c>
      <c r="Y252" s="81">
        <v>0.2</v>
      </c>
      <c r="Z252" s="81">
        <v>0.2</v>
      </c>
      <c r="AA252" s="81">
        <v>0.2</v>
      </c>
      <c r="AB252" s="81">
        <v>0.2</v>
      </c>
      <c r="AC252" s="81">
        <v>0.2</v>
      </c>
      <c r="AD252" s="81">
        <v>0.2</v>
      </c>
      <c r="AE252" s="81">
        <v>0.2</v>
      </c>
      <c r="AF252" s="81">
        <v>0.2</v>
      </c>
      <c r="AG252" s="81">
        <v>0.2</v>
      </c>
      <c r="AH252" s="81">
        <v>0.2</v>
      </c>
      <c r="AI252" s="81">
        <v>0.2</v>
      </c>
      <c r="AJ252" s="81">
        <v>0.2</v>
      </c>
      <c r="AK252" s="81">
        <v>0.2</v>
      </c>
      <c r="AL252" s="81">
        <v>0.2</v>
      </c>
      <c r="AM252" s="81">
        <v>0.2</v>
      </c>
      <c r="AN252" s="81">
        <v>0.2</v>
      </c>
      <c r="AO252" s="82">
        <f t="shared" ref="AO252:AZ252" si="282">20%/12</f>
        <v>1.6666666666666666E-2</v>
      </c>
      <c r="AP252" s="82">
        <f t="shared" si="282"/>
        <v>1.6666666666666666E-2</v>
      </c>
      <c r="AQ252" s="82">
        <f t="shared" si="282"/>
        <v>1.6666666666666666E-2</v>
      </c>
      <c r="AR252" s="82">
        <f t="shared" si="282"/>
        <v>1.6666666666666666E-2</v>
      </c>
      <c r="AS252" s="82">
        <f t="shared" si="282"/>
        <v>1.6666666666666666E-2</v>
      </c>
      <c r="AT252" s="82">
        <f t="shared" si="282"/>
        <v>1.6666666666666666E-2</v>
      </c>
      <c r="AU252" s="82">
        <f t="shared" si="282"/>
        <v>1.6666666666666666E-2</v>
      </c>
      <c r="AV252" s="82">
        <f t="shared" si="282"/>
        <v>1.6666666666666666E-2</v>
      </c>
      <c r="AW252" s="82">
        <f t="shared" si="282"/>
        <v>1.6666666666666666E-2</v>
      </c>
      <c r="AX252" s="82">
        <f t="shared" si="282"/>
        <v>1.6666666666666666E-2</v>
      </c>
      <c r="AY252" s="82">
        <f t="shared" si="282"/>
        <v>1.6666666666666666E-2</v>
      </c>
      <c r="AZ252" s="82">
        <f t="shared" si="282"/>
        <v>1.6666666666666666E-2</v>
      </c>
      <c r="BA252" s="81">
        <f>SUM(AO252:AZ252)</f>
        <v>0.19999999999999998</v>
      </c>
      <c r="BB252" s="82">
        <f t="shared" ref="BB252:BK252" si="283">20%/12</f>
        <v>1.6666666666666666E-2</v>
      </c>
      <c r="BC252" s="82">
        <f t="shared" si="283"/>
        <v>1.6666666666666666E-2</v>
      </c>
      <c r="BD252" s="82">
        <f t="shared" si="283"/>
        <v>1.6666666666666666E-2</v>
      </c>
      <c r="BE252" s="82">
        <f t="shared" si="283"/>
        <v>1.6666666666666666E-2</v>
      </c>
      <c r="BF252" s="82">
        <f t="shared" si="283"/>
        <v>1.6666666666666666E-2</v>
      </c>
      <c r="BG252" s="82">
        <f t="shared" si="283"/>
        <v>1.6666666666666666E-2</v>
      </c>
      <c r="BH252" s="82">
        <f t="shared" si="283"/>
        <v>1.6666666666666666E-2</v>
      </c>
      <c r="BI252" s="82">
        <f t="shared" si="283"/>
        <v>1.6666666666666666E-2</v>
      </c>
      <c r="BJ252" s="82">
        <f t="shared" si="283"/>
        <v>1.6666666666666666E-2</v>
      </c>
      <c r="BK252" s="82">
        <f t="shared" si="283"/>
        <v>1.6666666666666666E-2</v>
      </c>
      <c r="BL252" s="82">
        <f>20%/12</f>
        <v>1.6666666666666666E-2</v>
      </c>
      <c r="BM252" s="82">
        <f>20%/12</f>
        <v>1.6666666666666666E-2</v>
      </c>
      <c r="BN252" s="82">
        <f>SUM(BB252:BM252)</f>
        <v>0.19999999999999998</v>
      </c>
      <c r="BO252" s="82">
        <f>20%/12</f>
        <v>1.6666666666666666E-2</v>
      </c>
      <c r="BP252" s="82">
        <f>20%/12</f>
        <v>1.6666666666666666E-2</v>
      </c>
      <c r="BQ252" s="83">
        <f>20%/12</f>
        <v>1.6666666666666666E-2</v>
      </c>
      <c r="BR252" s="100"/>
    </row>
    <row r="253" spans="1:71" ht="12.75" customHeight="1" outlineLevel="1" x14ac:dyDescent="0.2">
      <c r="A253" s="9">
        <v>74</v>
      </c>
      <c r="B253" s="10" t="s">
        <v>31</v>
      </c>
      <c r="C253" s="11">
        <v>1674</v>
      </c>
      <c r="D253" s="12">
        <v>35782</v>
      </c>
      <c r="E253" s="129">
        <v>760</v>
      </c>
      <c r="F253" s="102">
        <v>456</v>
      </c>
      <c r="G253" s="138">
        <f t="shared" ref="G253:G326" si="284">F253*90%</f>
        <v>410.40000000000003</v>
      </c>
      <c r="H253" s="139">
        <f t="shared" ref="H253:H288" si="285">G253*20%</f>
        <v>82.080000000000013</v>
      </c>
      <c r="I253" s="139">
        <f t="shared" ref="I253:I309" si="286">G253*20%</f>
        <v>82.080000000000013</v>
      </c>
      <c r="J253" s="139">
        <f t="shared" ref="J253:J310" si="287">G253*20%</f>
        <v>82.080000000000013</v>
      </c>
      <c r="K253" s="139">
        <f t="shared" ref="K253:K326" si="288">G253*20%</f>
        <v>82.080000000000013</v>
      </c>
      <c r="L253" s="139">
        <f t="shared" ref="L253:L326" si="289">G253*20%</f>
        <v>82.080000000000013</v>
      </c>
      <c r="M253" s="140" t="s">
        <v>176</v>
      </c>
      <c r="N253" s="140" t="s">
        <v>176</v>
      </c>
      <c r="O253" s="130" t="s">
        <v>176</v>
      </c>
      <c r="P253" s="130" t="s">
        <v>176</v>
      </c>
      <c r="Q253" s="130" t="s">
        <v>176</v>
      </c>
      <c r="R253" s="130" t="s">
        <v>176</v>
      </c>
      <c r="S253" s="130" t="s">
        <v>176</v>
      </c>
      <c r="T253" s="130" t="s">
        <v>176</v>
      </c>
      <c r="U253" s="130" t="s">
        <v>176</v>
      </c>
      <c r="V253" s="130" t="s">
        <v>176</v>
      </c>
      <c r="W253" s="130" t="s">
        <v>176</v>
      </c>
      <c r="X253" s="130" t="s">
        <v>176</v>
      </c>
      <c r="Y253" s="130" t="s">
        <v>176</v>
      </c>
      <c r="Z253" s="130" t="s">
        <v>176</v>
      </c>
      <c r="AA253" s="100">
        <f t="shared" ref="AA253:AA332" si="290">SUM(O253:Z253)</f>
        <v>0</v>
      </c>
      <c r="AB253" s="130" t="s">
        <v>176</v>
      </c>
      <c r="AC253" s="130" t="s">
        <v>176</v>
      </c>
      <c r="AD253" s="130" t="s">
        <v>176</v>
      </c>
      <c r="AE253" s="130" t="s">
        <v>176</v>
      </c>
      <c r="AF253" s="130" t="s">
        <v>176</v>
      </c>
      <c r="AG253" s="130" t="s">
        <v>176</v>
      </c>
      <c r="AH253" s="130" t="s">
        <v>176</v>
      </c>
      <c r="AI253" s="130" t="s">
        <v>176</v>
      </c>
      <c r="AJ253" s="130" t="s">
        <v>176</v>
      </c>
      <c r="AK253" s="130" t="s">
        <v>176</v>
      </c>
      <c r="AL253" s="130" t="s">
        <v>176</v>
      </c>
      <c r="AM253" s="130" t="s">
        <v>176</v>
      </c>
      <c r="AN253" s="130" t="s">
        <v>176</v>
      </c>
      <c r="AO253" s="130" t="s">
        <v>176</v>
      </c>
      <c r="AP253" s="130" t="s">
        <v>176</v>
      </c>
      <c r="AQ253" s="130" t="s">
        <v>176</v>
      </c>
      <c r="AR253" s="130" t="s">
        <v>176</v>
      </c>
      <c r="AS253" s="130" t="s">
        <v>176</v>
      </c>
      <c r="AT253" s="130" t="s">
        <v>176</v>
      </c>
      <c r="AU253" s="130" t="s">
        <v>176</v>
      </c>
      <c r="AV253" s="130" t="s">
        <v>176</v>
      </c>
      <c r="AW253" s="130" t="s">
        <v>176</v>
      </c>
      <c r="AX253" s="130" t="s">
        <v>176</v>
      </c>
      <c r="AY253" s="130" t="s">
        <v>176</v>
      </c>
      <c r="AZ253" s="130" t="s">
        <v>176</v>
      </c>
      <c r="BA253" s="201" t="s">
        <v>176</v>
      </c>
      <c r="BB253" s="130" t="s">
        <v>176</v>
      </c>
      <c r="BC253" s="130" t="s">
        <v>176</v>
      </c>
      <c r="BD253" s="130" t="s">
        <v>176</v>
      </c>
      <c r="BE253" s="130" t="s">
        <v>176</v>
      </c>
      <c r="BF253" s="130" t="s">
        <v>176</v>
      </c>
      <c r="BG253" s="130" t="s">
        <v>176</v>
      </c>
      <c r="BH253" s="130" t="s">
        <v>176</v>
      </c>
      <c r="BI253" s="130" t="s">
        <v>176</v>
      </c>
      <c r="BJ253" s="130" t="s">
        <v>176</v>
      </c>
      <c r="BK253" s="130" t="s">
        <v>176</v>
      </c>
      <c r="BL253" s="130" t="s">
        <v>176</v>
      </c>
      <c r="BM253" s="130" t="s">
        <v>176</v>
      </c>
      <c r="BN253" s="116">
        <f t="shared" ref="BN253:BN284" si="291">SUM(BB253:BF253)</f>
        <v>0</v>
      </c>
      <c r="BO253" s="130" t="s">
        <v>176</v>
      </c>
      <c r="BP253" s="130" t="s">
        <v>176</v>
      </c>
      <c r="BQ253" s="83">
        <f t="shared" ref="BQ253:BQ330" si="292">20%/12</f>
        <v>1.6666666666666666E-2</v>
      </c>
      <c r="BR253" s="196">
        <f t="shared" ref="BR253:BR288" si="293">+H253+I253+J253+K253+L253</f>
        <v>410.40000000000009</v>
      </c>
    </row>
    <row r="254" spans="1:71" ht="12.75" customHeight="1" outlineLevel="1" x14ac:dyDescent="0.2">
      <c r="A254" s="9">
        <v>132</v>
      </c>
      <c r="B254" s="10" t="s">
        <v>42</v>
      </c>
      <c r="C254" s="11">
        <v>3106</v>
      </c>
      <c r="D254" s="12">
        <v>35955</v>
      </c>
      <c r="E254" s="129">
        <v>337</v>
      </c>
      <c r="F254" s="102">
        <v>202.2</v>
      </c>
      <c r="G254" s="138">
        <f t="shared" si="284"/>
        <v>181.98</v>
      </c>
      <c r="H254" s="139">
        <f t="shared" si="285"/>
        <v>36.396000000000001</v>
      </c>
      <c r="I254" s="139">
        <f t="shared" si="286"/>
        <v>36.396000000000001</v>
      </c>
      <c r="J254" s="139">
        <f t="shared" si="287"/>
        <v>36.396000000000001</v>
      </c>
      <c r="K254" s="139">
        <f t="shared" si="288"/>
        <v>36.396000000000001</v>
      </c>
      <c r="L254" s="139">
        <f t="shared" si="289"/>
        <v>36.396000000000001</v>
      </c>
      <c r="M254" s="140" t="s">
        <v>176</v>
      </c>
      <c r="N254" s="140" t="s">
        <v>176</v>
      </c>
      <c r="O254" s="130" t="s">
        <v>176</v>
      </c>
      <c r="P254" s="130" t="s">
        <v>176</v>
      </c>
      <c r="Q254" s="130" t="s">
        <v>176</v>
      </c>
      <c r="R254" s="130" t="s">
        <v>176</v>
      </c>
      <c r="S254" s="130" t="s">
        <v>176</v>
      </c>
      <c r="T254" s="130" t="s">
        <v>176</v>
      </c>
      <c r="U254" s="130" t="s">
        <v>176</v>
      </c>
      <c r="V254" s="130" t="s">
        <v>176</v>
      </c>
      <c r="W254" s="130" t="s">
        <v>176</v>
      </c>
      <c r="X254" s="130" t="s">
        <v>176</v>
      </c>
      <c r="Y254" s="130" t="s">
        <v>176</v>
      </c>
      <c r="Z254" s="130" t="s">
        <v>176</v>
      </c>
      <c r="AA254" s="100">
        <f t="shared" si="290"/>
        <v>0</v>
      </c>
      <c r="AB254" s="130" t="s">
        <v>176</v>
      </c>
      <c r="AC254" s="130" t="s">
        <v>176</v>
      </c>
      <c r="AD254" s="130" t="s">
        <v>176</v>
      </c>
      <c r="AE254" s="130" t="s">
        <v>176</v>
      </c>
      <c r="AF254" s="130" t="s">
        <v>176</v>
      </c>
      <c r="AG254" s="130" t="s">
        <v>176</v>
      </c>
      <c r="AH254" s="130" t="s">
        <v>176</v>
      </c>
      <c r="AI254" s="130" t="s">
        <v>176</v>
      </c>
      <c r="AJ254" s="130" t="s">
        <v>176</v>
      </c>
      <c r="AK254" s="130" t="s">
        <v>176</v>
      </c>
      <c r="AL254" s="130" t="s">
        <v>176</v>
      </c>
      <c r="AM254" s="130" t="s">
        <v>176</v>
      </c>
      <c r="AN254" s="130" t="s">
        <v>176</v>
      </c>
      <c r="AO254" s="130" t="s">
        <v>176</v>
      </c>
      <c r="AP254" s="130" t="s">
        <v>176</v>
      </c>
      <c r="AQ254" s="130" t="s">
        <v>176</v>
      </c>
      <c r="AR254" s="130" t="s">
        <v>176</v>
      </c>
      <c r="AS254" s="130" t="s">
        <v>176</v>
      </c>
      <c r="AT254" s="130" t="s">
        <v>176</v>
      </c>
      <c r="AU254" s="130" t="s">
        <v>176</v>
      </c>
      <c r="AV254" s="130" t="s">
        <v>176</v>
      </c>
      <c r="AW254" s="130" t="s">
        <v>176</v>
      </c>
      <c r="AX254" s="130" t="s">
        <v>176</v>
      </c>
      <c r="AY254" s="130" t="s">
        <v>176</v>
      </c>
      <c r="AZ254" s="130" t="s">
        <v>176</v>
      </c>
      <c r="BA254" s="201" t="s">
        <v>176</v>
      </c>
      <c r="BB254" s="130" t="s">
        <v>176</v>
      </c>
      <c r="BC254" s="130" t="s">
        <v>176</v>
      </c>
      <c r="BD254" s="130" t="s">
        <v>176</v>
      </c>
      <c r="BE254" s="130" t="s">
        <v>176</v>
      </c>
      <c r="BF254" s="130" t="s">
        <v>176</v>
      </c>
      <c r="BG254" s="130" t="s">
        <v>176</v>
      </c>
      <c r="BH254" s="130" t="s">
        <v>176</v>
      </c>
      <c r="BI254" s="130" t="s">
        <v>176</v>
      </c>
      <c r="BJ254" s="130" t="s">
        <v>176</v>
      </c>
      <c r="BK254" s="130" t="s">
        <v>176</v>
      </c>
      <c r="BL254" s="130" t="s">
        <v>176</v>
      </c>
      <c r="BM254" s="130" t="s">
        <v>176</v>
      </c>
      <c r="BN254" s="116">
        <f t="shared" si="291"/>
        <v>0</v>
      </c>
      <c r="BO254" s="130" t="s">
        <v>176</v>
      </c>
      <c r="BP254" s="130" t="s">
        <v>176</v>
      </c>
      <c r="BQ254" s="83">
        <f t="shared" si="292"/>
        <v>1.6666666666666666E-2</v>
      </c>
      <c r="BR254" s="100">
        <f t="shared" si="293"/>
        <v>181.98000000000002</v>
      </c>
    </row>
    <row r="255" spans="1:71" ht="12.75" customHeight="1" outlineLevel="1" x14ac:dyDescent="0.2">
      <c r="A255" s="9">
        <v>133</v>
      </c>
      <c r="B255" s="10" t="s">
        <v>43</v>
      </c>
      <c r="C255" s="11">
        <v>3106</v>
      </c>
      <c r="D255" s="12">
        <v>35955</v>
      </c>
      <c r="E255" s="129">
        <v>337</v>
      </c>
      <c r="F255" s="102">
        <v>202.2</v>
      </c>
      <c r="G255" s="138">
        <f t="shared" si="284"/>
        <v>181.98</v>
      </c>
      <c r="H255" s="139">
        <f t="shared" si="285"/>
        <v>36.396000000000001</v>
      </c>
      <c r="I255" s="139">
        <f t="shared" si="286"/>
        <v>36.396000000000001</v>
      </c>
      <c r="J255" s="139">
        <f t="shared" si="287"/>
        <v>36.396000000000001</v>
      </c>
      <c r="K255" s="139">
        <f t="shared" si="288"/>
        <v>36.396000000000001</v>
      </c>
      <c r="L255" s="139">
        <f t="shared" si="289"/>
        <v>36.396000000000001</v>
      </c>
      <c r="M255" s="140" t="s">
        <v>176</v>
      </c>
      <c r="N255" s="140" t="s">
        <v>176</v>
      </c>
      <c r="O255" s="130" t="s">
        <v>176</v>
      </c>
      <c r="P255" s="130" t="s">
        <v>176</v>
      </c>
      <c r="Q255" s="130" t="s">
        <v>176</v>
      </c>
      <c r="R255" s="130" t="s">
        <v>176</v>
      </c>
      <c r="S255" s="130" t="s">
        <v>176</v>
      </c>
      <c r="T255" s="130" t="s">
        <v>176</v>
      </c>
      <c r="U255" s="130" t="s">
        <v>176</v>
      </c>
      <c r="V255" s="130" t="s">
        <v>176</v>
      </c>
      <c r="W255" s="130" t="s">
        <v>176</v>
      </c>
      <c r="X255" s="130" t="s">
        <v>176</v>
      </c>
      <c r="Y255" s="130" t="s">
        <v>176</v>
      </c>
      <c r="Z255" s="130" t="s">
        <v>176</v>
      </c>
      <c r="AA255" s="100">
        <f t="shared" si="290"/>
        <v>0</v>
      </c>
      <c r="AB255" s="130" t="s">
        <v>176</v>
      </c>
      <c r="AC255" s="130" t="s">
        <v>176</v>
      </c>
      <c r="AD255" s="130" t="s">
        <v>176</v>
      </c>
      <c r="AE255" s="130" t="s">
        <v>176</v>
      </c>
      <c r="AF255" s="130" t="s">
        <v>176</v>
      </c>
      <c r="AG255" s="130" t="s">
        <v>176</v>
      </c>
      <c r="AH255" s="130" t="s">
        <v>176</v>
      </c>
      <c r="AI255" s="130" t="s">
        <v>176</v>
      </c>
      <c r="AJ255" s="130" t="s">
        <v>176</v>
      </c>
      <c r="AK255" s="130" t="s">
        <v>176</v>
      </c>
      <c r="AL255" s="130" t="s">
        <v>176</v>
      </c>
      <c r="AM255" s="130" t="s">
        <v>176</v>
      </c>
      <c r="AN255" s="130" t="s">
        <v>176</v>
      </c>
      <c r="AO255" s="130" t="s">
        <v>176</v>
      </c>
      <c r="AP255" s="130" t="s">
        <v>176</v>
      </c>
      <c r="AQ255" s="130" t="s">
        <v>176</v>
      </c>
      <c r="AR255" s="130" t="s">
        <v>176</v>
      </c>
      <c r="AS255" s="130" t="s">
        <v>176</v>
      </c>
      <c r="AT255" s="130" t="s">
        <v>176</v>
      </c>
      <c r="AU255" s="130" t="s">
        <v>176</v>
      </c>
      <c r="AV255" s="130" t="s">
        <v>176</v>
      </c>
      <c r="AW255" s="130" t="s">
        <v>176</v>
      </c>
      <c r="AX255" s="130" t="s">
        <v>176</v>
      </c>
      <c r="AY255" s="130" t="s">
        <v>176</v>
      </c>
      <c r="AZ255" s="130" t="s">
        <v>176</v>
      </c>
      <c r="BA255" s="201" t="s">
        <v>176</v>
      </c>
      <c r="BB255" s="130" t="s">
        <v>176</v>
      </c>
      <c r="BC255" s="130" t="s">
        <v>176</v>
      </c>
      <c r="BD255" s="130" t="s">
        <v>176</v>
      </c>
      <c r="BE255" s="130" t="s">
        <v>176</v>
      </c>
      <c r="BF255" s="130" t="s">
        <v>176</v>
      </c>
      <c r="BG255" s="130" t="s">
        <v>176</v>
      </c>
      <c r="BH255" s="130" t="s">
        <v>176</v>
      </c>
      <c r="BI255" s="130" t="s">
        <v>176</v>
      </c>
      <c r="BJ255" s="130" t="s">
        <v>176</v>
      </c>
      <c r="BK255" s="130" t="s">
        <v>176</v>
      </c>
      <c r="BL255" s="130" t="s">
        <v>176</v>
      </c>
      <c r="BM255" s="130" t="s">
        <v>176</v>
      </c>
      <c r="BN255" s="116">
        <f t="shared" si="291"/>
        <v>0</v>
      </c>
      <c r="BO255" s="130" t="s">
        <v>176</v>
      </c>
      <c r="BP255" s="130" t="s">
        <v>176</v>
      </c>
      <c r="BQ255" s="83">
        <f t="shared" si="292"/>
        <v>1.6666666666666666E-2</v>
      </c>
      <c r="BR255" s="100">
        <f t="shared" si="293"/>
        <v>181.98000000000002</v>
      </c>
    </row>
    <row r="256" spans="1:71" ht="12.75" customHeight="1" outlineLevel="1" x14ac:dyDescent="0.2">
      <c r="A256" s="9">
        <v>154</v>
      </c>
      <c r="B256" s="10" t="s">
        <v>48</v>
      </c>
      <c r="C256" s="11">
        <v>49340</v>
      </c>
      <c r="D256" s="12">
        <v>36888</v>
      </c>
      <c r="E256" s="129">
        <v>449</v>
      </c>
      <c r="F256" s="102">
        <v>269.39999999999998</v>
      </c>
      <c r="G256" s="138">
        <f t="shared" si="284"/>
        <v>242.45999999999998</v>
      </c>
      <c r="H256" s="139">
        <f t="shared" si="285"/>
        <v>48.491999999999997</v>
      </c>
      <c r="I256" s="139">
        <f t="shared" si="286"/>
        <v>48.491999999999997</v>
      </c>
      <c r="J256" s="139">
        <f t="shared" si="287"/>
        <v>48.491999999999997</v>
      </c>
      <c r="K256" s="139">
        <f t="shared" si="288"/>
        <v>48.491999999999997</v>
      </c>
      <c r="L256" s="139">
        <f t="shared" si="289"/>
        <v>48.491999999999997</v>
      </c>
      <c r="M256" s="140" t="s">
        <v>176</v>
      </c>
      <c r="N256" s="140" t="s">
        <v>176</v>
      </c>
      <c r="O256" s="130" t="s">
        <v>176</v>
      </c>
      <c r="P256" s="130" t="s">
        <v>176</v>
      </c>
      <c r="Q256" s="130" t="s">
        <v>176</v>
      </c>
      <c r="R256" s="130" t="s">
        <v>176</v>
      </c>
      <c r="S256" s="130" t="s">
        <v>176</v>
      </c>
      <c r="T256" s="130" t="s">
        <v>176</v>
      </c>
      <c r="U256" s="130" t="s">
        <v>176</v>
      </c>
      <c r="V256" s="130" t="s">
        <v>176</v>
      </c>
      <c r="W256" s="130" t="s">
        <v>176</v>
      </c>
      <c r="X256" s="130" t="s">
        <v>176</v>
      </c>
      <c r="Y256" s="130" t="s">
        <v>176</v>
      </c>
      <c r="Z256" s="130" t="s">
        <v>176</v>
      </c>
      <c r="AA256" s="100">
        <f t="shared" si="290"/>
        <v>0</v>
      </c>
      <c r="AB256" s="130" t="s">
        <v>176</v>
      </c>
      <c r="AC256" s="130" t="s">
        <v>176</v>
      </c>
      <c r="AD256" s="130" t="s">
        <v>176</v>
      </c>
      <c r="AE256" s="130" t="s">
        <v>176</v>
      </c>
      <c r="AF256" s="130" t="s">
        <v>176</v>
      </c>
      <c r="AG256" s="130" t="s">
        <v>176</v>
      </c>
      <c r="AH256" s="130" t="s">
        <v>176</v>
      </c>
      <c r="AI256" s="130" t="s">
        <v>176</v>
      </c>
      <c r="AJ256" s="130" t="s">
        <v>176</v>
      </c>
      <c r="AK256" s="130" t="s">
        <v>176</v>
      </c>
      <c r="AL256" s="130" t="s">
        <v>176</v>
      </c>
      <c r="AM256" s="130" t="s">
        <v>176</v>
      </c>
      <c r="AN256" s="130" t="s">
        <v>176</v>
      </c>
      <c r="AO256" s="130" t="s">
        <v>176</v>
      </c>
      <c r="AP256" s="130" t="s">
        <v>176</v>
      </c>
      <c r="AQ256" s="130" t="s">
        <v>176</v>
      </c>
      <c r="AR256" s="130" t="s">
        <v>176</v>
      </c>
      <c r="AS256" s="130" t="s">
        <v>176</v>
      </c>
      <c r="AT256" s="130" t="s">
        <v>176</v>
      </c>
      <c r="AU256" s="130" t="s">
        <v>176</v>
      </c>
      <c r="AV256" s="130" t="s">
        <v>176</v>
      </c>
      <c r="AW256" s="130" t="s">
        <v>176</v>
      </c>
      <c r="AX256" s="130" t="s">
        <v>176</v>
      </c>
      <c r="AY256" s="130" t="s">
        <v>176</v>
      </c>
      <c r="AZ256" s="130" t="s">
        <v>176</v>
      </c>
      <c r="BA256" s="201" t="s">
        <v>176</v>
      </c>
      <c r="BB256" s="130" t="s">
        <v>176</v>
      </c>
      <c r="BC256" s="130" t="s">
        <v>176</v>
      </c>
      <c r="BD256" s="130" t="s">
        <v>176</v>
      </c>
      <c r="BE256" s="130" t="s">
        <v>176</v>
      </c>
      <c r="BF256" s="130" t="s">
        <v>176</v>
      </c>
      <c r="BG256" s="130" t="s">
        <v>176</v>
      </c>
      <c r="BH256" s="130" t="s">
        <v>176</v>
      </c>
      <c r="BI256" s="130" t="s">
        <v>176</v>
      </c>
      <c r="BJ256" s="130" t="s">
        <v>176</v>
      </c>
      <c r="BK256" s="130" t="s">
        <v>176</v>
      </c>
      <c r="BL256" s="130" t="s">
        <v>176</v>
      </c>
      <c r="BM256" s="130" t="s">
        <v>176</v>
      </c>
      <c r="BN256" s="116">
        <f t="shared" si="291"/>
        <v>0</v>
      </c>
      <c r="BO256" s="130" t="s">
        <v>176</v>
      </c>
      <c r="BP256" s="130" t="s">
        <v>176</v>
      </c>
      <c r="BQ256" s="83">
        <f t="shared" si="292"/>
        <v>1.6666666666666666E-2</v>
      </c>
      <c r="BR256" s="100">
        <f t="shared" si="293"/>
        <v>242.45999999999998</v>
      </c>
    </row>
    <row r="257" spans="1:70" ht="12.75" customHeight="1" outlineLevel="1" x14ac:dyDescent="0.2">
      <c r="A257" s="9">
        <v>169</v>
      </c>
      <c r="B257" s="10" t="s">
        <v>56</v>
      </c>
      <c r="C257" s="11">
        <v>13654</v>
      </c>
      <c r="D257" s="12">
        <v>37452</v>
      </c>
      <c r="E257" s="129">
        <v>409</v>
      </c>
      <c r="F257" s="102">
        <v>245.39999999999998</v>
      </c>
      <c r="G257" s="138">
        <f t="shared" si="284"/>
        <v>220.85999999999999</v>
      </c>
      <c r="H257" s="139">
        <f t="shared" si="285"/>
        <v>44.171999999999997</v>
      </c>
      <c r="I257" s="139">
        <f t="shared" si="286"/>
        <v>44.171999999999997</v>
      </c>
      <c r="J257" s="139">
        <f t="shared" si="287"/>
        <v>44.171999999999997</v>
      </c>
      <c r="K257" s="139">
        <f t="shared" si="288"/>
        <v>44.171999999999997</v>
      </c>
      <c r="L257" s="139">
        <f t="shared" si="289"/>
        <v>44.171999999999997</v>
      </c>
      <c r="M257" s="140" t="s">
        <v>176</v>
      </c>
      <c r="N257" s="140" t="s">
        <v>176</v>
      </c>
      <c r="O257" s="130" t="s">
        <v>176</v>
      </c>
      <c r="P257" s="130" t="s">
        <v>176</v>
      </c>
      <c r="Q257" s="130" t="s">
        <v>176</v>
      </c>
      <c r="R257" s="130" t="s">
        <v>176</v>
      </c>
      <c r="S257" s="130" t="s">
        <v>176</v>
      </c>
      <c r="T257" s="130" t="s">
        <v>176</v>
      </c>
      <c r="U257" s="130" t="s">
        <v>176</v>
      </c>
      <c r="V257" s="130" t="s">
        <v>176</v>
      </c>
      <c r="W257" s="130" t="s">
        <v>176</v>
      </c>
      <c r="X257" s="130" t="s">
        <v>176</v>
      </c>
      <c r="Y257" s="130" t="s">
        <v>176</v>
      </c>
      <c r="Z257" s="130" t="s">
        <v>176</v>
      </c>
      <c r="AA257" s="100">
        <f t="shared" si="290"/>
        <v>0</v>
      </c>
      <c r="AB257" s="130" t="s">
        <v>176</v>
      </c>
      <c r="AC257" s="130" t="s">
        <v>176</v>
      </c>
      <c r="AD257" s="130" t="s">
        <v>176</v>
      </c>
      <c r="AE257" s="130" t="s">
        <v>176</v>
      </c>
      <c r="AF257" s="130" t="s">
        <v>176</v>
      </c>
      <c r="AG257" s="130" t="s">
        <v>176</v>
      </c>
      <c r="AH257" s="130" t="s">
        <v>176</v>
      </c>
      <c r="AI257" s="130" t="s">
        <v>176</v>
      </c>
      <c r="AJ257" s="130" t="s">
        <v>176</v>
      </c>
      <c r="AK257" s="130" t="s">
        <v>176</v>
      </c>
      <c r="AL257" s="130" t="s">
        <v>176</v>
      </c>
      <c r="AM257" s="130" t="s">
        <v>176</v>
      </c>
      <c r="AN257" s="130" t="s">
        <v>176</v>
      </c>
      <c r="AO257" s="130" t="s">
        <v>176</v>
      </c>
      <c r="AP257" s="130" t="s">
        <v>176</v>
      </c>
      <c r="AQ257" s="130" t="s">
        <v>176</v>
      </c>
      <c r="AR257" s="130" t="s">
        <v>176</v>
      </c>
      <c r="AS257" s="130" t="s">
        <v>176</v>
      </c>
      <c r="AT257" s="130" t="s">
        <v>176</v>
      </c>
      <c r="AU257" s="130" t="s">
        <v>176</v>
      </c>
      <c r="AV257" s="130" t="s">
        <v>176</v>
      </c>
      <c r="AW257" s="130" t="s">
        <v>176</v>
      </c>
      <c r="AX257" s="130" t="s">
        <v>176</v>
      </c>
      <c r="AY257" s="130" t="s">
        <v>176</v>
      </c>
      <c r="AZ257" s="130" t="s">
        <v>176</v>
      </c>
      <c r="BA257" s="201" t="s">
        <v>176</v>
      </c>
      <c r="BB257" s="130" t="s">
        <v>176</v>
      </c>
      <c r="BC257" s="130" t="s">
        <v>176</v>
      </c>
      <c r="BD257" s="130" t="s">
        <v>176</v>
      </c>
      <c r="BE257" s="130" t="s">
        <v>176</v>
      </c>
      <c r="BF257" s="130" t="s">
        <v>176</v>
      </c>
      <c r="BG257" s="130" t="s">
        <v>176</v>
      </c>
      <c r="BH257" s="130" t="s">
        <v>176</v>
      </c>
      <c r="BI257" s="130" t="s">
        <v>176</v>
      </c>
      <c r="BJ257" s="130" t="s">
        <v>176</v>
      </c>
      <c r="BK257" s="130" t="s">
        <v>176</v>
      </c>
      <c r="BL257" s="130" t="s">
        <v>176</v>
      </c>
      <c r="BM257" s="130" t="s">
        <v>176</v>
      </c>
      <c r="BN257" s="116">
        <f t="shared" si="291"/>
        <v>0</v>
      </c>
      <c r="BO257" s="130" t="s">
        <v>176</v>
      </c>
      <c r="BP257" s="130" t="s">
        <v>176</v>
      </c>
      <c r="BQ257" s="83">
        <f t="shared" si="292"/>
        <v>1.6666666666666666E-2</v>
      </c>
      <c r="BR257" s="100">
        <f t="shared" si="293"/>
        <v>220.85999999999999</v>
      </c>
    </row>
    <row r="258" spans="1:70" ht="12.75" customHeight="1" outlineLevel="1" x14ac:dyDescent="0.2">
      <c r="A258" s="9">
        <v>170</v>
      </c>
      <c r="B258" s="10" t="s">
        <v>56</v>
      </c>
      <c r="C258" s="11">
        <v>13654</v>
      </c>
      <c r="D258" s="12">
        <v>37361</v>
      </c>
      <c r="E258" s="129">
        <v>409</v>
      </c>
      <c r="F258" s="102">
        <v>245.39999999999998</v>
      </c>
      <c r="G258" s="138">
        <f t="shared" si="284"/>
        <v>220.85999999999999</v>
      </c>
      <c r="H258" s="139">
        <f t="shared" si="285"/>
        <v>44.171999999999997</v>
      </c>
      <c r="I258" s="139">
        <f t="shared" si="286"/>
        <v>44.171999999999997</v>
      </c>
      <c r="J258" s="139">
        <f t="shared" si="287"/>
        <v>44.171999999999997</v>
      </c>
      <c r="K258" s="139">
        <f t="shared" si="288"/>
        <v>44.171999999999997</v>
      </c>
      <c r="L258" s="139">
        <f t="shared" si="289"/>
        <v>44.171999999999997</v>
      </c>
      <c r="M258" s="140" t="s">
        <v>176</v>
      </c>
      <c r="N258" s="140" t="s">
        <v>176</v>
      </c>
      <c r="O258" s="130" t="s">
        <v>176</v>
      </c>
      <c r="P258" s="130" t="s">
        <v>176</v>
      </c>
      <c r="Q258" s="130" t="s">
        <v>176</v>
      </c>
      <c r="R258" s="130" t="s">
        <v>176</v>
      </c>
      <c r="S258" s="130" t="s">
        <v>176</v>
      </c>
      <c r="T258" s="130" t="s">
        <v>176</v>
      </c>
      <c r="U258" s="130" t="s">
        <v>176</v>
      </c>
      <c r="V258" s="130" t="s">
        <v>176</v>
      </c>
      <c r="W258" s="130" t="s">
        <v>176</v>
      </c>
      <c r="X258" s="130" t="s">
        <v>176</v>
      </c>
      <c r="Y258" s="130" t="s">
        <v>176</v>
      </c>
      <c r="Z258" s="130" t="s">
        <v>176</v>
      </c>
      <c r="AA258" s="100">
        <f t="shared" si="290"/>
        <v>0</v>
      </c>
      <c r="AB258" s="130" t="s">
        <v>176</v>
      </c>
      <c r="AC258" s="130" t="s">
        <v>176</v>
      </c>
      <c r="AD258" s="130" t="s">
        <v>176</v>
      </c>
      <c r="AE258" s="130" t="s">
        <v>176</v>
      </c>
      <c r="AF258" s="130" t="s">
        <v>176</v>
      </c>
      <c r="AG258" s="130" t="s">
        <v>176</v>
      </c>
      <c r="AH258" s="130" t="s">
        <v>176</v>
      </c>
      <c r="AI258" s="130" t="s">
        <v>176</v>
      </c>
      <c r="AJ258" s="130" t="s">
        <v>176</v>
      </c>
      <c r="AK258" s="130" t="s">
        <v>176</v>
      </c>
      <c r="AL258" s="130" t="s">
        <v>176</v>
      </c>
      <c r="AM258" s="130" t="s">
        <v>176</v>
      </c>
      <c r="AN258" s="130" t="s">
        <v>176</v>
      </c>
      <c r="AO258" s="130" t="s">
        <v>176</v>
      </c>
      <c r="AP258" s="130" t="s">
        <v>176</v>
      </c>
      <c r="AQ258" s="130" t="s">
        <v>176</v>
      </c>
      <c r="AR258" s="130" t="s">
        <v>176</v>
      </c>
      <c r="AS258" s="130" t="s">
        <v>176</v>
      </c>
      <c r="AT258" s="130" t="s">
        <v>176</v>
      </c>
      <c r="AU258" s="130" t="s">
        <v>176</v>
      </c>
      <c r="AV258" s="130" t="s">
        <v>176</v>
      </c>
      <c r="AW258" s="130" t="s">
        <v>176</v>
      </c>
      <c r="AX258" s="130" t="s">
        <v>176</v>
      </c>
      <c r="AY258" s="130" t="s">
        <v>176</v>
      </c>
      <c r="AZ258" s="130" t="s">
        <v>176</v>
      </c>
      <c r="BA258" s="201" t="s">
        <v>176</v>
      </c>
      <c r="BB258" s="130" t="s">
        <v>176</v>
      </c>
      <c r="BC258" s="130" t="s">
        <v>176</v>
      </c>
      <c r="BD258" s="130" t="s">
        <v>176</v>
      </c>
      <c r="BE258" s="130" t="s">
        <v>176</v>
      </c>
      <c r="BF258" s="130" t="s">
        <v>176</v>
      </c>
      <c r="BG258" s="130" t="s">
        <v>176</v>
      </c>
      <c r="BH258" s="130" t="s">
        <v>176</v>
      </c>
      <c r="BI258" s="130" t="s">
        <v>176</v>
      </c>
      <c r="BJ258" s="130" t="s">
        <v>176</v>
      </c>
      <c r="BK258" s="130" t="s">
        <v>176</v>
      </c>
      <c r="BL258" s="130" t="s">
        <v>176</v>
      </c>
      <c r="BM258" s="130" t="s">
        <v>176</v>
      </c>
      <c r="BN258" s="116">
        <f t="shared" si="291"/>
        <v>0</v>
      </c>
      <c r="BO258" s="130" t="s">
        <v>176</v>
      </c>
      <c r="BP258" s="130" t="s">
        <v>176</v>
      </c>
      <c r="BQ258" s="83">
        <f t="shared" si="292"/>
        <v>1.6666666666666666E-2</v>
      </c>
      <c r="BR258" s="100">
        <f t="shared" si="293"/>
        <v>220.85999999999999</v>
      </c>
    </row>
    <row r="259" spans="1:70" ht="12.75" customHeight="1" outlineLevel="1" x14ac:dyDescent="0.2">
      <c r="A259" s="9">
        <v>173</v>
      </c>
      <c r="B259" s="10" t="s">
        <v>58</v>
      </c>
      <c r="C259" s="11">
        <v>8109</v>
      </c>
      <c r="D259" s="12">
        <v>37921</v>
      </c>
      <c r="E259" s="129">
        <v>1298</v>
      </c>
      <c r="F259" s="102">
        <v>778.8</v>
      </c>
      <c r="G259" s="138">
        <f t="shared" si="284"/>
        <v>700.92</v>
      </c>
      <c r="H259" s="139">
        <f t="shared" si="285"/>
        <v>140.184</v>
      </c>
      <c r="I259" s="139">
        <f t="shared" si="286"/>
        <v>140.184</v>
      </c>
      <c r="J259" s="139">
        <f t="shared" si="287"/>
        <v>140.184</v>
      </c>
      <c r="K259" s="139">
        <f t="shared" si="288"/>
        <v>140.184</v>
      </c>
      <c r="L259" s="139">
        <f t="shared" si="289"/>
        <v>140.184</v>
      </c>
      <c r="M259" s="140" t="s">
        <v>176</v>
      </c>
      <c r="N259" s="140" t="s">
        <v>176</v>
      </c>
      <c r="O259" s="130" t="s">
        <v>176</v>
      </c>
      <c r="P259" s="130" t="s">
        <v>176</v>
      </c>
      <c r="Q259" s="130" t="s">
        <v>176</v>
      </c>
      <c r="R259" s="130" t="s">
        <v>176</v>
      </c>
      <c r="S259" s="130" t="s">
        <v>176</v>
      </c>
      <c r="T259" s="130" t="s">
        <v>176</v>
      </c>
      <c r="U259" s="130" t="s">
        <v>176</v>
      </c>
      <c r="V259" s="130" t="s">
        <v>176</v>
      </c>
      <c r="W259" s="130" t="s">
        <v>176</v>
      </c>
      <c r="X259" s="130" t="s">
        <v>176</v>
      </c>
      <c r="Y259" s="130" t="s">
        <v>176</v>
      </c>
      <c r="Z259" s="130" t="s">
        <v>176</v>
      </c>
      <c r="AA259" s="100">
        <f t="shared" si="290"/>
        <v>0</v>
      </c>
      <c r="AB259" s="130" t="s">
        <v>176</v>
      </c>
      <c r="AC259" s="130" t="s">
        <v>176</v>
      </c>
      <c r="AD259" s="130" t="s">
        <v>176</v>
      </c>
      <c r="AE259" s="130" t="s">
        <v>176</v>
      </c>
      <c r="AF259" s="130" t="s">
        <v>176</v>
      </c>
      <c r="AG259" s="130" t="s">
        <v>176</v>
      </c>
      <c r="AH259" s="130" t="s">
        <v>176</v>
      </c>
      <c r="AI259" s="130" t="s">
        <v>176</v>
      </c>
      <c r="AJ259" s="130" t="s">
        <v>176</v>
      </c>
      <c r="AK259" s="130" t="s">
        <v>176</v>
      </c>
      <c r="AL259" s="130" t="s">
        <v>176</v>
      </c>
      <c r="AM259" s="130" t="s">
        <v>176</v>
      </c>
      <c r="AN259" s="130" t="s">
        <v>176</v>
      </c>
      <c r="AO259" s="130" t="s">
        <v>176</v>
      </c>
      <c r="AP259" s="130" t="s">
        <v>176</v>
      </c>
      <c r="AQ259" s="130" t="s">
        <v>176</v>
      </c>
      <c r="AR259" s="130" t="s">
        <v>176</v>
      </c>
      <c r="AS259" s="130" t="s">
        <v>176</v>
      </c>
      <c r="AT259" s="130" t="s">
        <v>176</v>
      </c>
      <c r="AU259" s="130" t="s">
        <v>176</v>
      </c>
      <c r="AV259" s="130" t="s">
        <v>176</v>
      </c>
      <c r="AW259" s="130" t="s">
        <v>176</v>
      </c>
      <c r="AX259" s="130" t="s">
        <v>176</v>
      </c>
      <c r="AY259" s="130" t="s">
        <v>176</v>
      </c>
      <c r="AZ259" s="130" t="s">
        <v>176</v>
      </c>
      <c r="BA259" s="201" t="s">
        <v>176</v>
      </c>
      <c r="BB259" s="130" t="s">
        <v>176</v>
      </c>
      <c r="BC259" s="130" t="s">
        <v>176</v>
      </c>
      <c r="BD259" s="130" t="s">
        <v>176</v>
      </c>
      <c r="BE259" s="130" t="s">
        <v>176</v>
      </c>
      <c r="BF259" s="130" t="s">
        <v>176</v>
      </c>
      <c r="BG259" s="130" t="s">
        <v>176</v>
      </c>
      <c r="BH259" s="130" t="s">
        <v>176</v>
      </c>
      <c r="BI259" s="130" t="s">
        <v>176</v>
      </c>
      <c r="BJ259" s="130" t="s">
        <v>176</v>
      </c>
      <c r="BK259" s="130" t="s">
        <v>176</v>
      </c>
      <c r="BL259" s="130" t="s">
        <v>176</v>
      </c>
      <c r="BM259" s="130" t="s">
        <v>176</v>
      </c>
      <c r="BN259" s="116">
        <f t="shared" si="291"/>
        <v>0</v>
      </c>
      <c r="BO259" s="130" t="s">
        <v>176</v>
      </c>
      <c r="BP259" s="130" t="s">
        <v>176</v>
      </c>
      <c r="BQ259" s="83">
        <f t="shared" si="292"/>
        <v>1.6666666666666666E-2</v>
      </c>
      <c r="BR259" s="100">
        <f t="shared" si="293"/>
        <v>700.92</v>
      </c>
    </row>
    <row r="260" spans="1:70" ht="12.75" customHeight="1" outlineLevel="1" x14ac:dyDescent="0.2">
      <c r="A260" s="9">
        <v>183</v>
      </c>
      <c r="B260" s="10" t="s">
        <v>64</v>
      </c>
      <c r="C260" s="11">
        <v>975</v>
      </c>
      <c r="D260" s="12">
        <v>38911</v>
      </c>
      <c r="E260" s="129">
        <v>1380</v>
      </c>
      <c r="F260" s="102">
        <v>897</v>
      </c>
      <c r="G260" s="138">
        <f t="shared" si="284"/>
        <v>807.30000000000007</v>
      </c>
      <c r="H260" s="139">
        <f t="shared" si="285"/>
        <v>161.46000000000004</v>
      </c>
      <c r="I260" s="139">
        <f t="shared" si="286"/>
        <v>161.46000000000004</v>
      </c>
      <c r="J260" s="139">
        <f t="shared" si="287"/>
        <v>161.46000000000004</v>
      </c>
      <c r="K260" s="139">
        <f t="shared" si="288"/>
        <v>161.46000000000004</v>
      </c>
      <c r="L260" s="139">
        <f t="shared" si="289"/>
        <v>161.46000000000004</v>
      </c>
      <c r="M260" s="140" t="s">
        <v>176</v>
      </c>
      <c r="N260" s="140" t="s">
        <v>176</v>
      </c>
      <c r="O260" s="130" t="s">
        <v>176</v>
      </c>
      <c r="P260" s="130" t="s">
        <v>176</v>
      </c>
      <c r="Q260" s="130" t="s">
        <v>176</v>
      </c>
      <c r="R260" s="130" t="s">
        <v>176</v>
      </c>
      <c r="S260" s="130" t="s">
        <v>176</v>
      </c>
      <c r="T260" s="130" t="s">
        <v>176</v>
      </c>
      <c r="U260" s="130" t="s">
        <v>176</v>
      </c>
      <c r="V260" s="130" t="s">
        <v>176</v>
      </c>
      <c r="W260" s="130" t="s">
        <v>176</v>
      </c>
      <c r="X260" s="130" t="s">
        <v>176</v>
      </c>
      <c r="Y260" s="130" t="s">
        <v>176</v>
      </c>
      <c r="Z260" s="130" t="s">
        <v>176</v>
      </c>
      <c r="AA260" s="100">
        <f t="shared" si="290"/>
        <v>0</v>
      </c>
      <c r="AB260" s="130" t="s">
        <v>176</v>
      </c>
      <c r="AC260" s="130" t="s">
        <v>176</v>
      </c>
      <c r="AD260" s="130" t="s">
        <v>176</v>
      </c>
      <c r="AE260" s="130" t="s">
        <v>176</v>
      </c>
      <c r="AF260" s="130" t="s">
        <v>176</v>
      </c>
      <c r="AG260" s="130" t="s">
        <v>176</v>
      </c>
      <c r="AH260" s="130" t="s">
        <v>176</v>
      </c>
      <c r="AI260" s="130" t="s">
        <v>176</v>
      </c>
      <c r="AJ260" s="130" t="s">
        <v>176</v>
      </c>
      <c r="AK260" s="130" t="s">
        <v>176</v>
      </c>
      <c r="AL260" s="130" t="s">
        <v>176</v>
      </c>
      <c r="AM260" s="130" t="s">
        <v>176</v>
      </c>
      <c r="AN260" s="130" t="s">
        <v>176</v>
      </c>
      <c r="AO260" s="130" t="s">
        <v>176</v>
      </c>
      <c r="AP260" s="130" t="s">
        <v>176</v>
      </c>
      <c r="AQ260" s="130" t="s">
        <v>176</v>
      </c>
      <c r="AR260" s="130" t="s">
        <v>176</v>
      </c>
      <c r="AS260" s="130" t="s">
        <v>176</v>
      </c>
      <c r="AT260" s="130" t="s">
        <v>176</v>
      </c>
      <c r="AU260" s="130" t="s">
        <v>176</v>
      </c>
      <c r="AV260" s="130" t="s">
        <v>176</v>
      </c>
      <c r="AW260" s="130" t="s">
        <v>176</v>
      </c>
      <c r="AX260" s="130" t="s">
        <v>176</v>
      </c>
      <c r="AY260" s="130" t="s">
        <v>176</v>
      </c>
      <c r="AZ260" s="130" t="s">
        <v>176</v>
      </c>
      <c r="BA260" s="201" t="s">
        <v>176</v>
      </c>
      <c r="BB260" s="130" t="s">
        <v>176</v>
      </c>
      <c r="BC260" s="130" t="s">
        <v>176</v>
      </c>
      <c r="BD260" s="130" t="s">
        <v>176</v>
      </c>
      <c r="BE260" s="130" t="s">
        <v>176</v>
      </c>
      <c r="BF260" s="130" t="s">
        <v>176</v>
      </c>
      <c r="BG260" s="130" t="s">
        <v>176</v>
      </c>
      <c r="BH260" s="130" t="s">
        <v>176</v>
      </c>
      <c r="BI260" s="130" t="s">
        <v>176</v>
      </c>
      <c r="BJ260" s="130" t="s">
        <v>176</v>
      </c>
      <c r="BK260" s="130" t="s">
        <v>176</v>
      </c>
      <c r="BL260" s="130" t="s">
        <v>176</v>
      </c>
      <c r="BM260" s="130" t="s">
        <v>176</v>
      </c>
      <c r="BN260" s="116">
        <f t="shared" si="291"/>
        <v>0</v>
      </c>
      <c r="BO260" s="130" t="s">
        <v>176</v>
      </c>
      <c r="BP260" s="130" t="s">
        <v>176</v>
      </c>
      <c r="BQ260" s="83">
        <f t="shared" si="292"/>
        <v>1.6666666666666666E-2</v>
      </c>
      <c r="BR260" s="100">
        <f t="shared" si="293"/>
        <v>807.30000000000018</v>
      </c>
    </row>
    <row r="261" spans="1:70" ht="12.75" customHeight="1" outlineLevel="1" x14ac:dyDescent="0.2">
      <c r="A261" s="9">
        <v>184</v>
      </c>
      <c r="B261" s="10" t="s">
        <v>65</v>
      </c>
      <c r="C261" s="11">
        <v>1342</v>
      </c>
      <c r="D261" s="12">
        <v>38911</v>
      </c>
      <c r="E261" s="129">
        <v>544</v>
      </c>
      <c r="F261" s="102">
        <v>272</v>
      </c>
      <c r="G261" s="138">
        <f t="shared" si="284"/>
        <v>244.8</v>
      </c>
      <c r="H261" s="139">
        <f t="shared" si="285"/>
        <v>48.960000000000008</v>
      </c>
      <c r="I261" s="139">
        <f t="shared" si="286"/>
        <v>48.960000000000008</v>
      </c>
      <c r="J261" s="139">
        <f t="shared" si="287"/>
        <v>48.960000000000008</v>
      </c>
      <c r="K261" s="139">
        <f t="shared" si="288"/>
        <v>48.960000000000008</v>
      </c>
      <c r="L261" s="139">
        <f t="shared" si="289"/>
        <v>48.960000000000008</v>
      </c>
      <c r="M261" s="140" t="s">
        <v>176</v>
      </c>
      <c r="N261" s="140" t="s">
        <v>176</v>
      </c>
      <c r="O261" s="130" t="s">
        <v>176</v>
      </c>
      <c r="P261" s="130" t="s">
        <v>176</v>
      </c>
      <c r="Q261" s="130" t="s">
        <v>176</v>
      </c>
      <c r="R261" s="130" t="s">
        <v>176</v>
      </c>
      <c r="S261" s="130" t="s">
        <v>176</v>
      </c>
      <c r="T261" s="130" t="s">
        <v>176</v>
      </c>
      <c r="U261" s="130" t="s">
        <v>176</v>
      </c>
      <c r="V261" s="130" t="s">
        <v>176</v>
      </c>
      <c r="W261" s="130" t="s">
        <v>176</v>
      </c>
      <c r="X261" s="130" t="s">
        <v>176</v>
      </c>
      <c r="Y261" s="130" t="s">
        <v>176</v>
      </c>
      <c r="Z261" s="130" t="s">
        <v>176</v>
      </c>
      <c r="AA261" s="100">
        <f t="shared" si="290"/>
        <v>0</v>
      </c>
      <c r="AB261" s="130" t="s">
        <v>176</v>
      </c>
      <c r="AC261" s="130" t="s">
        <v>176</v>
      </c>
      <c r="AD261" s="130" t="s">
        <v>176</v>
      </c>
      <c r="AE261" s="130" t="s">
        <v>176</v>
      </c>
      <c r="AF261" s="130" t="s">
        <v>176</v>
      </c>
      <c r="AG261" s="130" t="s">
        <v>176</v>
      </c>
      <c r="AH261" s="130" t="s">
        <v>176</v>
      </c>
      <c r="AI261" s="130" t="s">
        <v>176</v>
      </c>
      <c r="AJ261" s="130" t="s">
        <v>176</v>
      </c>
      <c r="AK261" s="130" t="s">
        <v>176</v>
      </c>
      <c r="AL261" s="130" t="s">
        <v>176</v>
      </c>
      <c r="AM261" s="130" t="s">
        <v>176</v>
      </c>
      <c r="AN261" s="130" t="s">
        <v>176</v>
      </c>
      <c r="AO261" s="130" t="s">
        <v>176</v>
      </c>
      <c r="AP261" s="130" t="s">
        <v>176</v>
      </c>
      <c r="AQ261" s="130" t="s">
        <v>176</v>
      </c>
      <c r="AR261" s="130" t="s">
        <v>176</v>
      </c>
      <c r="AS261" s="130" t="s">
        <v>176</v>
      </c>
      <c r="AT261" s="130" t="s">
        <v>176</v>
      </c>
      <c r="AU261" s="130" t="s">
        <v>176</v>
      </c>
      <c r="AV261" s="130" t="s">
        <v>176</v>
      </c>
      <c r="AW261" s="130" t="s">
        <v>176</v>
      </c>
      <c r="AX261" s="130" t="s">
        <v>176</v>
      </c>
      <c r="AY261" s="130" t="s">
        <v>176</v>
      </c>
      <c r="AZ261" s="130" t="s">
        <v>176</v>
      </c>
      <c r="BA261" s="201" t="s">
        <v>176</v>
      </c>
      <c r="BB261" s="130" t="s">
        <v>176</v>
      </c>
      <c r="BC261" s="130" t="s">
        <v>176</v>
      </c>
      <c r="BD261" s="130" t="s">
        <v>176</v>
      </c>
      <c r="BE261" s="130" t="s">
        <v>176</v>
      </c>
      <c r="BF261" s="130" t="s">
        <v>176</v>
      </c>
      <c r="BG261" s="130" t="s">
        <v>176</v>
      </c>
      <c r="BH261" s="130" t="s">
        <v>176</v>
      </c>
      <c r="BI261" s="130" t="s">
        <v>176</v>
      </c>
      <c r="BJ261" s="130" t="s">
        <v>176</v>
      </c>
      <c r="BK261" s="130" t="s">
        <v>176</v>
      </c>
      <c r="BL261" s="130" t="s">
        <v>176</v>
      </c>
      <c r="BM261" s="130" t="s">
        <v>176</v>
      </c>
      <c r="BN261" s="116">
        <f t="shared" si="291"/>
        <v>0</v>
      </c>
      <c r="BO261" s="130" t="s">
        <v>176</v>
      </c>
      <c r="BP261" s="130" t="s">
        <v>176</v>
      </c>
      <c r="BQ261" s="83">
        <f t="shared" si="292"/>
        <v>1.6666666666666666E-2</v>
      </c>
      <c r="BR261" s="100">
        <f t="shared" si="293"/>
        <v>244.80000000000004</v>
      </c>
    </row>
    <row r="262" spans="1:70" ht="12.75" customHeight="1" outlineLevel="1" x14ac:dyDescent="0.2">
      <c r="A262" s="9">
        <v>186</v>
      </c>
      <c r="B262" s="10" t="s">
        <v>65</v>
      </c>
      <c r="C262" s="11">
        <v>1342</v>
      </c>
      <c r="D262" s="12">
        <v>38911</v>
      </c>
      <c r="E262" s="129">
        <v>544</v>
      </c>
      <c r="F262" s="102">
        <v>272</v>
      </c>
      <c r="G262" s="138">
        <f t="shared" si="284"/>
        <v>244.8</v>
      </c>
      <c r="H262" s="139">
        <f t="shared" si="285"/>
        <v>48.960000000000008</v>
      </c>
      <c r="I262" s="139">
        <f t="shared" si="286"/>
        <v>48.960000000000008</v>
      </c>
      <c r="J262" s="139">
        <f t="shared" si="287"/>
        <v>48.960000000000008</v>
      </c>
      <c r="K262" s="139">
        <f t="shared" si="288"/>
        <v>48.960000000000008</v>
      </c>
      <c r="L262" s="139">
        <f t="shared" si="289"/>
        <v>48.960000000000008</v>
      </c>
      <c r="M262" s="140" t="s">
        <v>176</v>
      </c>
      <c r="N262" s="140" t="s">
        <v>176</v>
      </c>
      <c r="O262" s="130" t="s">
        <v>176</v>
      </c>
      <c r="P262" s="130" t="s">
        <v>176</v>
      </c>
      <c r="Q262" s="130" t="s">
        <v>176</v>
      </c>
      <c r="R262" s="130" t="s">
        <v>176</v>
      </c>
      <c r="S262" s="130" t="s">
        <v>176</v>
      </c>
      <c r="T262" s="130" t="s">
        <v>176</v>
      </c>
      <c r="U262" s="130" t="s">
        <v>176</v>
      </c>
      <c r="V262" s="130" t="s">
        <v>176</v>
      </c>
      <c r="W262" s="130" t="s">
        <v>176</v>
      </c>
      <c r="X262" s="130" t="s">
        <v>176</v>
      </c>
      <c r="Y262" s="130" t="s">
        <v>176</v>
      </c>
      <c r="Z262" s="130" t="s">
        <v>176</v>
      </c>
      <c r="AA262" s="100">
        <f t="shared" si="290"/>
        <v>0</v>
      </c>
      <c r="AB262" s="130" t="s">
        <v>176</v>
      </c>
      <c r="AC262" s="130" t="s">
        <v>176</v>
      </c>
      <c r="AD262" s="130" t="s">
        <v>176</v>
      </c>
      <c r="AE262" s="130" t="s">
        <v>176</v>
      </c>
      <c r="AF262" s="130" t="s">
        <v>176</v>
      </c>
      <c r="AG262" s="130" t="s">
        <v>176</v>
      </c>
      <c r="AH262" s="130" t="s">
        <v>176</v>
      </c>
      <c r="AI262" s="130" t="s">
        <v>176</v>
      </c>
      <c r="AJ262" s="130" t="s">
        <v>176</v>
      </c>
      <c r="AK262" s="130" t="s">
        <v>176</v>
      </c>
      <c r="AL262" s="130" t="s">
        <v>176</v>
      </c>
      <c r="AM262" s="130" t="s">
        <v>176</v>
      </c>
      <c r="AN262" s="130" t="s">
        <v>176</v>
      </c>
      <c r="AO262" s="130" t="s">
        <v>176</v>
      </c>
      <c r="AP262" s="130" t="s">
        <v>176</v>
      </c>
      <c r="AQ262" s="130" t="s">
        <v>176</v>
      </c>
      <c r="AR262" s="130" t="s">
        <v>176</v>
      </c>
      <c r="AS262" s="130" t="s">
        <v>176</v>
      </c>
      <c r="AT262" s="130" t="s">
        <v>176</v>
      </c>
      <c r="AU262" s="130" t="s">
        <v>176</v>
      </c>
      <c r="AV262" s="130" t="s">
        <v>176</v>
      </c>
      <c r="AW262" s="130" t="s">
        <v>176</v>
      </c>
      <c r="AX262" s="130" t="s">
        <v>176</v>
      </c>
      <c r="AY262" s="130" t="s">
        <v>176</v>
      </c>
      <c r="AZ262" s="130" t="s">
        <v>176</v>
      </c>
      <c r="BA262" s="201" t="s">
        <v>176</v>
      </c>
      <c r="BB262" s="130" t="s">
        <v>176</v>
      </c>
      <c r="BC262" s="130" t="s">
        <v>176</v>
      </c>
      <c r="BD262" s="130" t="s">
        <v>176</v>
      </c>
      <c r="BE262" s="130" t="s">
        <v>176</v>
      </c>
      <c r="BF262" s="130" t="s">
        <v>176</v>
      </c>
      <c r="BG262" s="130" t="s">
        <v>176</v>
      </c>
      <c r="BH262" s="130" t="s">
        <v>176</v>
      </c>
      <c r="BI262" s="130" t="s">
        <v>176</v>
      </c>
      <c r="BJ262" s="130" t="s">
        <v>176</v>
      </c>
      <c r="BK262" s="130" t="s">
        <v>176</v>
      </c>
      <c r="BL262" s="130" t="s">
        <v>176</v>
      </c>
      <c r="BM262" s="130" t="s">
        <v>176</v>
      </c>
      <c r="BN262" s="116">
        <f t="shared" si="291"/>
        <v>0</v>
      </c>
      <c r="BO262" s="130" t="s">
        <v>176</v>
      </c>
      <c r="BP262" s="130" t="s">
        <v>176</v>
      </c>
      <c r="BQ262" s="83">
        <f t="shared" si="292"/>
        <v>1.6666666666666666E-2</v>
      </c>
      <c r="BR262" s="100">
        <f t="shared" si="293"/>
        <v>244.80000000000004</v>
      </c>
    </row>
    <row r="263" spans="1:70" ht="12.75" customHeight="1" outlineLevel="1" x14ac:dyDescent="0.2">
      <c r="A263" s="9">
        <v>187</v>
      </c>
      <c r="B263" s="10" t="s">
        <v>65</v>
      </c>
      <c r="C263" s="11">
        <v>1342</v>
      </c>
      <c r="D263" s="12">
        <v>38911</v>
      </c>
      <c r="E263" s="129">
        <v>544</v>
      </c>
      <c r="F263" s="102">
        <v>272</v>
      </c>
      <c r="G263" s="138">
        <f t="shared" si="284"/>
        <v>244.8</v>
      </c>
      <c r="H263" s="139">
        <f t="shared" si="285"/>
        <v>48.960000000000008</v>
      </c>
      <c r="I263" s="139">
        <f t="shared" si="286"/>
        <v>48.960000000000008</v>
      </c>
      <c r="J263" s="139">
        <f t="shared" si="287"/>
        <v>48.960000000000008</v>
      </c>
      <c r="K263" s="139">
        <f t="shared" si="288"/>
        <v>48.960000000000008</v>
      </c>
      <c r="L263" s="139">
        <f t="shared" si="289"/>
        <v>48.960000000000008</v>
      </c>
      <c r="M263" s="140" t="s">
        <v>176</v>
      </c>
      <c r="N263" s="140" t="s">
        <v>176</v>
      </c>
      <c r="O263" s="130" t="s">
        <v>176</v>
      </c>
      <c r="P263" s="130" t="s">
        <v>176</v>
      </c>
      <c r="Q263" s="130" t="s">
        <v>176</v>
      </c>
      <c r="R263" s="130" t="s">
        <v>176</v>
      </c>
      <c r="S263" s="130" t="s">
        <v>176</v>
      </c>
      <c r="T263" s="130" t="s">
        <v>176</v>
      </c>
      <c r="U263" s="130" t="s">
        <v>176</v>
      </c>
      <c r="V263" s="130" t="s">
        <v>176</v>
      </c>
      <c r="W263" s="130" t="s">
        <v>176</v>
      </c>
      <c r="X263" s="130" t="s">
        <v>176</v>
      </c>
      <c r="Y263" s="130" t="s">
        <v>176</v>
      </c>
      <c r="Z263" s="130" t="s">
        <v>176</v>
      </c>
      <c r="AA263" s="100">
        <f t="shared" si="290"/>
        <v>0</v>
      </c>
      <c r="AB263" s="130" t="s">
        <v>176</v>
      </c>
      <c r="AC263" s="130" t="s">
        <v>176</v>
      </c>
      <c r="AD263" s="130" t="s">
        <v>176</v>
      </c>
      <c r="AE263" s="130" t="s">
        <v>176</v>
      </c>
      <c r="AF263" s="130" t="s">
        <v>176</v>
      </c>
      <c r="AG263" s="130" t="s">
        <v>176</v>
      </c>
      <c r="AH263" s="130" t="s">
        <v>176</v>
      </c>
      <c r="AI263" s="130" t="s">
        <v>176</v>
      </c>
      <c r="AJ263" s="130" t="s">
        <v>176</v>
      </c>
      <c r="AK263" s="130" t="s">
        <v>176</v>
      </c>
      <c r="AL263" s="130" t="s">
        <v>176</v>
      </c>
      <c r="AM263" s="130" t="s">
        <v>176</v>
      </c>
      <c r="AN263" s="130" t="s">
        <v>176</v>
      </c>
      <c r="AO263" s="130" t="s">
        <v>176</v>
      </c>
      <c r="AP263" s="130" t="s">
        <v>176</v>
      </c>
      <c r="AQ263" s="130" t="s">
        <v>176</v>
      </c>
      <c r="AR263" s="130" t="s">
        <v>176</v>
      </c>
      <c r="AS263" s="130" t="s">
        <v>176</v>
      </c>
      <c r="AT263" s="130" t="s">
        <v>176</v>
      </c>
      <c r="AU263" s="130" t="s">
        <v>176</v>
      </c>
      <c r="AV263" s="130" t="s">
        <v>176</v>
      </c>
      <c r="AW263" s="130" t="s">
        <v>176</v>
      </c>
      <c r="AX263" s="130" t="s">
        <v>176</v>
      </c>
      <c r="AY263" s="130" t="s">
        <v>176</v>
      </c>
      <c r="AZ263" s="130" t="s">
        <v>176</v>
      </c>
      <c r="BA263" s="201" t="s">
        <v>176</v>
      </c>
      <c r="BB263" s="130" t="s">
        <v>176</v>
      </c>
      <c r="BC263" s="130" t="s">
        <v>176</v>
      </c>
      <c r="BD263" s="130" t="s">
        <v>176</v>
      </c>
      <c r="BE263" s="130" t="s">
        <v>176</v>
      </c>
      <c r="BF263" s="130" t="s">
        <v>176</v>
      </c>
      <c r="BG263" s="130" t="s">
        <v>176</v>
      </c>
      <c r="BH263" s="130" t="s">
        <v>176</v>
      </c>
      <c r="BI263" s="130" t="s">
        <v>176</v>
      </c>
      <c r="BJ263" s="130" t="s">
        <v>176</v>
      </c>
      <c r="BK263" s="130" t="s">
        <v>176</v>
      </c>
      <c r="BL263" s="130" t="s">
        <v>176</v>
      </c>
      <c r="BM263" s="130" t="s">
        <v>176</v>
      </c>
      <c r="BN263" s="116">
        <f t="shared" si="291"/>
        <v>0</v>
      </c>
      <c r="BO263" s="130" t="s">
        <v>176</v>
      </c>
      <c r="BP263" s="130" t="s">
        <v>176</v>
      </c>
      <c r="BQ263" s="83">
        <f t="shared" si="292"/>
        <v>1.6666666666666666E-2</v>
      </c>
      <c r="BR263" s="100">
        <f t="shared" si="293"/>
        <v>244.80000000000004</v>
      </c>
    </row>
    <row r="264" spans="1:70" ht="12.75" customHeight="1" outlineLevel="1" x14ac:dyDescent="0.2">
      <c r="A264" s="9">
        <v>191</v>
      </c>
      <c r="B264" s="10" t="s">
        <v>65</v>
      </c>
      <c r="C264" s="11">
        <v>1342</v>
      </c>
      <c r="D264" s="12">
        <v>38911</v>
      </c>
      <c r="E264" s="129">
        <v>544</v>
      </c>
      <c r="F264" s="102">
        <v>272</v>
      </c>
      <c r="G264" s="138">
        <f t="shared" si="284"/>
        <v>244.8</v>
      </c>
      <c r="H264" s="139">
        <f t="shared" si="285"/>
        <v>48.960000000000008</v>
      </c>
      <c r="I264" s="139">
        <f t="shared" si="286"/>
        <v>48.960000000000008</v>
      </c>
      <c r="J264" s="139">
        <f t="shared" si="287"/>
        <v>48.960000000000008</v>
      </c>
      <c r="K264" s="139">
        <f t="shared" si="288"/>
        <v>48.960000000000008</v>
      </c>
      <c r="L264" s="139">
        <f t="shared" si="289"/>
        <v>48.960000000000008</v>
      </c>
      <c r="M264" s="140" t="s">
        <v>176</v>
      </c>
      <c r="N264" s="140" t="s">
        <v>176</v>
      </c>
      <c r="O264" s="130" t="s">
        <v>176</v>
      </c>
      <c r="P264" s="130" t="s">
        <v>176</v>
      </c>
      <c r="Q264" s="130" t="s">
        <v>176</v>
      </c>
      <c r="R264" s="130" t="s">
        <v>176</v>
      </c>
      <c r="S264" s="130" t="s">
        <v>176</v>
      </c>
      <c r="T264" s="130" t="s">
        <v>176</v>
      </c>
      <c r="U264" s="130" t="s">
        <v>176</v>
      </c>
      <c r="V264" s="130" t="s">
        <v>176</v>
      </c>
      <c r="W264" s="130" t="s">
        <v>176</v>
      </c>
      <c r="X264" s="130" t="s">
        <v>176</v>
      </c>
      <c r="Y264" s="130" t="s">
        <v>176</v>
      </c>
      <c r="Z264" s="130" t="s">
        <v>176</v>
      </c>
      <c r="AA264" s="100">
        <f t="shared" si="290"/>
        <v>0</v>
      </c>
      <c r="AB264" s="130" t="s">
        <v>176</v>
      </c>
      <c r="AC264" s="130" t="s">
        <v>176</v>
      </c>
      <c r="AD264" s="130" t="s">
        <v>176</v>
      </c>
      <c r="AE264" s="130" t="s">
        <v>176</v>
      </c>
      <c r="AF264" s="130" t="s">
        <v>176</v>
      </c>
      <c r="AG264" s="130" t="s">
        <v>176</v>
      </c>
      <c r="AH264" s="130" t="s">
        <v>176</v>
      </c>
      <c r="AI264" s="130" t="s">
        <v>176</v>
      </c>
      <c r="AJ264" s="130" t="s">
        <v>176</v>
      </c>
      <c r="AK264" s="130" t="s">
        <v>176</v>
      </c>
      <c r="AL264" s="130" t="s">
        <v>176</v>
      </c>
      <c r="AM264" s="130" t="s">
        <v>176</v>
      </c>
      <c r="AN264" s="130" t="s">
        <v>176</v>
      </c>
      <c r="AO264" s="130" t="s">
        <v>176</v>
      </c>
      <c r="AP264" s="130" t="s">
        <v>176</v>
      </c>
      <c r="AQ264" s="130" t="s">
        <v>176</v>
      </c>
      <c r="AR264" s="130" t="s">
        <v>176</v>
      </c>
      <c r="AS264" s="130" t="s">
        <v>176</v>
      </c>
      <c r="AT264" s="130" t="s">
        <v>176</v>
      </c>
      <c r="AU264" s="130" t="s">
        <v>176</v>
      </c>
      <c r="AV264" s="130" t="s">
        <v>176</v>
      </c>
      <c r="AW264" s="130" t="s">
        <v>176</v>
      </c>
      <c r="AX264" s="130" t="s">
        <v>176</v>
      </c>
      <c r="AY264" s="130" t="s">
        <v>176</v>
      </c>
      <c r="AZ264" s="130" t="s">
        <v>176</v>
      </c>
      <c r="BA264" s="201" t="s">
        <v>176</v>
      </c>
      <c r="BB264" s="130" t="s">
        <v>176</v>
      </c>
      <c r="BC264" s="130" t="s">
        <v>176</v>
      </c>
      <c r="BD264" s="130" t="s">
        <v>176</v>
      </c>
      <c r="BE264" s="130" t="s">
        <v>176</v>
      </c>
      <c r="BF264" s="130" t="s">
        <v>176</v>
      </c>
      <c r="BG264" s="130" t="s">
        <v>176</v>
      </c>
      <c r="BH264" s="130" t="s">
        <v>176</v>
      </c>
      <c r="BI264" s="130" t="s">
        <v>176</v>
      </c>
      <c r="BJ264" s="130" t="s">
        <v>176</v>
      </c>
      <c r="BK264" s="130" t="s">
        <v>176</v>
      </c>
      <c r="BL264" s="130" t="s">
        <v>176</v>
      </c>
      <c r="BM264" s="130" t="s">
        <v>176</v>
      </c>
      <c r="BN264" s="116">
        <f t="shared" si="291"/>
        <v>0</v>
      </c>
      <c r="BO264" s="130" t="s">
        <v>176</v>
      </c>
      <c r="BP264" s="130" t="s">
        <v>176</v>
      </c>
      <c r="BQ264" s="83">
        <f t="shared" si="292"/>
        <v>1.6666666666666666E-2</v>
      </c>
      <c r="BR264" s="100">
        <f t="shared" si="293"/>
        <v>244.80000000000004</v>
      </c>
    </row>
    <row r="265" spans="1:70" ht="12.75" customHeight="1" outlineLevel="1" x14ac:dyDescent="0.2">
      <c r="A265" s="9">
        <v>217</v>
      </c>
      <c r="B265" s="10" t="s">
        <v>75</v>
      </c>
      <c r="C265" s="11">
        <v>74157</v>
      </c>
      <c r="D265" s="12">
        <v>38926</v>
      </c>
      <c r="E265" s="129">
        <v>705.49</v>
      </c>
      <c r="F265" s="102">
        <v>423.29399999999998</v>
      </c>
      <c r="G265" s="138">
        <f t="shared" si="284"/>
        <v>380.96460000000002</v>
      </c>
      <c r="H265" s="139">
        <f t="shared" si="285"/>
        <v>76.192920000000001</v>
      </c>
      <c r="I265" s="139">
        <f t="shared" si="286"/>
        <v>76.192920000000001</v>
      </c>
      <c r="J265" s="139">
        <f t="shared" si="287"/>
        <v>76.192920000000001</v>
      </c>
      <c r="K265" s="139">
        <f t="shared" si="288"/>
        <v>76.192920000000001</v>
      </c>
      <c r="L265" s="139">
        <f t="shared" si="289"/>
        <v>76.192920000000001</v>
      </c>
      <c r="M265" s="140" t="s">
        <v>176</v>
      </c>
      <c r="N265" s="140" t="s">
        <v>176</v>
      </c>
      <c r="O265" s="130" t="s">
        <v>176</v>
      </c>
      <c r="P265" s="130" t="s">
        <v>176</v>
      </c>
      <c r="Q265" s="130" t="s">
        <v>176</v>
      </c>
      <c r="R265" s="130" t="s">
        <v>176</v>
      </c>
      <c r="S265" s="130" t="s">
        <v>176</v>
      </c>
      <c r="T265" s="130" t="s">
        <v>176</v>
      </c>
      <c r="U265" s="130" t="s">
        <v>176</v>
      </c>
      <c r="V265" s="130" t="s">
        <v>176</v>
      </c>
      <c r="W265" s="130" t="s">
        <v>176</v>
      </c>
      <c r="X265" s="130" t="s">
        <v>176</v>
      </c>
      <c r="Y265" s="130" t="s">
        <v>176</v>
      </c>
      <c r="Z265" s="130" t="s">
        <v>176</v>
      </c>
      <c r="AA265" s="100">
        <f t="shared" si="290"/>
        <v>0</v>
      </c>
      <c r="AB265" s="130" t="s">
        <v>176</v>
      </c>
      <c r="AC265" s="130" t="s">
        <v>176</v>
      </c>
      <c r="AD265" s="130" t="s">
        <v>176</v>
      </c>
      <c r="AE265" s="130" t="s">
        <v>176</v>
      </c>
      <c r="AF265" s="130" t="s">
        <v>176</v>
      </c>
      <c r="AG265" s="130" t="s">
        <v>176</v>
      </c>
      <c r="AH265" s="130" t="s">
        <v>176</v>
      </c>
      <c r="AI265" s="130" t="s">
        <v>176</v>
      </c>
      <c r="AJ265" s="130" t="s">
        <v>176</v>
      </c>
      <c r="AK265" s="130" t="s">
        <v>176</v>
      </c>
      <c r="AL265" s="130" t="s">
        <v>176</v>
      </c>
      <c r="AM265" s="130" t="s">
        <v>176</v>
      </c>
      <c r="AN265" s="130" t="s">
        <v>176</v>
      </c>
      <c r="AO265" s="130" t="s">
        <v>176</v>
      </c>
      <c r="AP265" s="130" t="s">
        <v>176</v>
      </c>
      <c r="AQ265" s="130" t="s">
        <v>176</v>
      </c>
      <c r="AR265" s="130" t="s">
        <v>176</v>
      </c>
      <c r="AS265" s="130" t="s">
        <v>176</v>
      </c>
      <c r="AT265" s="130" t="s">
        <v>176</v>
      </c>
      <c r="AU265" s="130" t="s">
        <v>176</v>
      </c>
      <c r="AV265" s="130" t="s">
        <v>176</v>
      </c>
      <c r="AW265" s="130" t="s">
        <v>176</v>
      </c>
      <c r="AX265" s="130" t="s">
        <v>176</v>
      </c>
      <c r="AY265" s="130" t="s">
        <v>176</v>
      </c>
      <c r="AZ265" s="130" t="s">
        <v>176</v>
      </c>
      <c r="BA265" s="201" t="s">
        <v>176</v>
      </c>
      <c r="BB265" s="130" t="s">
        <v>176</v>
      </c>
      <c r="BC265" s="130" t="s">
        <v>176</v>
      </c>
      <c r="BD265" s="130" t="s">
        <v>176</v>
      </c>
      <c r="BE265" s="130" t="s">
        <v>176</v>
      </c>
      <c r="BF265" s="130" t="s">
        <v>176</v>
      </c>
      <c r="BG265" s="130" t="s">
        <v>176</v>
      </c>
      <c r="BH265" s="130" t="s">
        <v>176</v>
      </c>
      <c r="BI265" s="130" t="s">
        <v>176</v>
      </c>
      <c r="BJ265" s="130" t="s">
        <v>176</v>
      </c>
      <c r="BK265" s="130" t="s">
        <v>176</v>
      </c>
      <c r="BL265" s="130" t="s">
        <v>176</v>
      </c>
      <c r="BM265" s="130" t="s">
        <v>176</v>
      </c>
      <c r="BN265" s="116">
        <f t="shared" si="291"/>
        <v>0</v>
      </c>
      <c r="BO265" s="130" t="s">
        <v>176</v>
      </c>
      <c r="BP265" s="130" t="s">
        <v>176</v>
      </c>
      <c r="BQ265" s="83">
        <f t="shared" si="292"/>
        <v>1.6666666666666666E-2</v>
      </c>
      <c r="BR265" s="100">
        <f t="shared" si="293"/>
        <v>380.96460000000002</v>
      </c>
    </row>
    <row r="266" spans="1:70" ht="12.75" customHeight="1" outlineLevel="1" x14ac:dyDescent="0.2">
      <c r="A266" s="9">
        <v>228</v>
      </c>
      <c r="B266" s="10" t="s">
        <v>80</v>
      </c>
      <c r="C266" s="11">
        <v>4</v>
      </c>
      <c r="D266" s="12">
        <v>39616</v>
      </c>
      <c r="E266" s="129">
        <v>1800</v>
      </c>
      <c r="F266" s="102">
        <v>1080</v>
      </c>
      <c r="G266" s="138">
        <f t="shared" si="284"/>
        <v>972</v>
      </c>
      <c r="H266" s="139">
        <f t="shared" si="285"/>
        <v>194.4</v>
      </c>
      <c r="I266" s="139">
        <f t="shared" si="286"/>
        <v>194.4</v>
      </c>
      <c r="J266" s="139">
        <f t="shared" si="287"/>
        <v>194.4</v>
      </c>
      <c r="K266" s="139">
        <f t="shared" si="288"/>
        <v>194.4</v>
      </c>
      <c r="L266" s="139">
        <f t="shared" si="289"/>
        <v>194.4</v>
      </c>
      <c r="M266" s="140" t="s">
        <v>176</v>
      </c>
      <c r="N266" s="140" t="s">
        <v>176</v>
      </c>
      <c r="O266" s="130" t="s">
        <v>176</v>
      </c>
      <c r="P266" s="130" t="s">
        <v>176</v>
      </c>
      <c r="Q266" s="130" t="s">
        <v>176</v>
      </c>
      <c r="R266" s="130" t="s">
        <v>176</v>
      </c>
      <c r="S266" s="130" t="s">
        <v>176</v>
      </c>
      <c r="T266" s="130" t="s">
        <v>176</v>
      </c>
      <c r="U266" s="130" t="s">
        <v>176</v>
      </c>
      <c r="V266" s="130" t="s">
        <v>176</v>
      </c>
      <c r="W266" s="130" t="s">
        <v>176</v>
      </c>
      <c r="X266" s="130" t="s">
        <v>176</v>
      </c>
      <c r="Y266" s="130" t="s">
        <v>176</v>
      </c>
      <c r="Z266" s="130" t="s">
        <v>176</v>
      </c>
      <c r="AA266" s="100">
        <f t="shared" si="290"/>
        <v>0</v>
      </c>
      <c r="AB266" s="130" t="s">
        <v>176</v>
      </c>
      <c r="AC266" s="130" t="s">
        <v>176</v>
      </c>
      <c r="AD266" s="130" t="s">
        <v>176</v>
      </c>
      <c r="AE266" s="130" t="s">
        <v>176</v>
      </c>
      <c r="AF266" s="130" t="s">
        <v>176</v>
      </c>
      <c r="AG266" s="130" t="s">
        <v>176</v>
      </c>
      <c r="AH266" s="130" t="s">
        <v>176</v>
      </c>
      <c r="AI266" s="130" t="s">
        <v>176</v>
      </c>
      <c r="AJ266" s="130" t="s">
        <v>176</v>
      </c>
      <c r="AK266" s="130" t="s">
        <v>176</v>
      </c>
      <c r="AL266" s="130" t="s">
        <v>176</v>
      </c>
      <c r="AM266" s="130" t="s">
        <v>176</v>
      </c>
      <c r="AN266" s="130" t="s">
        <v>176</v>
      </c>
      <c r="AO266" s="130" t="s">
        <v>176</v>
      </c>
      <c r="AP266" s="130" t="s">
        <v>176</v>
      </c>
      <c r="AQ266" s="130" t="s">
        <v>176</v>
      </c>
      <c r="AR266" s="130" t="s">
        <v>176</v>
      </c>
      <c r="AS266" s="130" t="s">
        <v>176</v>
      </c>
      <c r="AT266" s="130" t="s">
        <v>176</v>
      </c>
      <c r="AU266" s="130" t="s">
        <v>176</v>
      </c>
      <c r="AV266" s="130" t="s">
        <v>176</v>
      </c>
      <c r="AW266" s="130" t="s">
        <v>176</v>
      </c>
      <c r="AX266" s="130" t="s">
        <v>176</v>
      </c>
      <c r="AY266" s="130" t="s">
        <v>176</v>
      </c>
      <c r="AZ266" s="130" t="s">
        <v>176</v>
      </c>
      <c r="BA266" s="201" t="s">
        <v>176</v>
      </c>
      <c r="BB266" s="130" t="s">
        <v>176</v>
      </c>
      <c r="BC266" s="130" t="s">
        <v>176</v>
      </c>
      <c r="BD266" s="130" t="s">
        <v>176</v>
      </c>
      <c r="BE266" s="130" t="s">
        <v>176</v>
      </c>
      <c r="BF266" s="130" t="s">
        <v>176</v>
      </c>
      <c r="BG266" s="130" t="s">
        <v>176</v>
      </c>
      <c r="BH266" s="130" t="s">
        <v>176</v>
      </c>
      <c r="BI266" s="130" t="s">
        <v>176</v>
      </c>
      <c r="BJ266" s="130" t="s">
        <v>176</v>
      </c>
      <c r="BK266" s="130" t="s">
        <v>176</v>
      </c>
      <c r="BL266" s="130" t="s">
        <v>176</v>
      </c>
      <c r="BM266" s="130" t="s">
        <v>176</v>
      </c>
      <c r="BN266" s="116">
        <f t="shared" si="291"/>
        <v>0</v>
      </c>
      <c r="BO266" s="130" t="s">
        <v>176</v>
      </c>
      <c r="BP266" s="130" t="s">
        <v>176</v>
      </c>
      <c r="BQ266" s="83">
        <f t="shared" si="292"/>
        <v>1.6666666666666666E-2</v>
      </c>
      <c r="BR266" s="100">
        <f t="shared" si="293"/>
        <v>972</v>
      </c>
    </row>
    <row r="267" spans="1:70" ht="12.75" customHeight="1" outlineLevel="1" x14ac:dyDescent="0.2">
      <c r="A267" s="9">
        <v>229</v>
      </c>
      <c r="B267" s="10" t="s">
        <v>75</v>
      </c>
      <c r="C267" s="11">
        <v>74157</v>
      </c>
      <c r="D267" s="12">
        <v>38926</v>
      </c>
      <c r="E267" s="129">
        <v>705.49</v>
      </c>
      <c r="F267" s="102">
        <v>423.29399999999998</v>
      </c>
      <c r="G267" s="138">
        <f t="shared" si="284"/>
        <v>380.96460000000002</v>
      </c>
      <c r="H267" s="139">
        <f t="shared" si="285"/>
        <v>76.192920000000001</v>
      </c>
      <c r="I267" s="139">
        <f t="shared" si="286"/>
        <v>76.192920000000001</v>
      </c>
      <c r="J267" s="139">
        <f t="shared" si="287"/>
        <v>76.192920000000001</v>
      </c>
      <c r="K267" s="139">
        <f t="shared" si="288"/>
        <v>76.192920000000001</v>
      </c>
      <c r="L267" s="139">
        <f t="shared" si="289"/>
        <v>76.192920000000001</v>
      </c>
      <c r="M267" s="140" t="s">
        <v>176</v>
      </c>
      <c r="N267" s="140" t="s">
        <v>176</v>
      </c>
      <c r="O267" s="130" t="s">
        <v>176</v>
      </c>
      <c r="P267" s="130" t="s">
        <v>176</v>
      </c>
      <c r="Q267" s="130" t="s">
        <v>176</v>
      </c>
      <c r="R267" s="130" t="s">
        <v>176</v>
      </c>
      <c r="S267" s="130" t="s">
        <v>176</v>
      </c>
      <c r="T267" s="130" t="s">
        <v>176</v>
      </c>
      <c r="U267" s="130" t="s">
        <v>176</v>
      </c>
      <c r="V267" s="130" t="s">
        <v>176</v>
      </c>
      <c r="W267" s="130" t="s">
        <v>176</v>
      </c>
      <c r="X267" s="130" t="s">
        <v>176</v>
      </c>
      <c r="Y267" s="130" t="s">
        <v>176</v>
      </c>
      <c r="Z267" s="130" t="s">
        <v>176</v>
      </c>
      <c r="AA267" s="100">
        <f t="shared" si="290"/>
        <v>0</v>
      </c>
      <c r="AB267" s="130" t="s">
        <v>176</v>
      </c>
      <c r="AC267" s="130" t="s">
        <v>176</v>
      </c>
      <c r="AD267" s="130" t="s">
        <v>176</v>
      </c>
      <c r="AE267" s="130" t="s">
        <v>176</v>
      </c>
      <c r="AF267" s="130" t="s">
        <v>176</v>
      </c>
      <c r="AG267" s="130" t="s">
        <v>176</v>
      </c>
      <c r="AH267" s="130" t="s">
        <v>176</v>
      </c>
      <c r="AI267" s="130" t="s">
        <v>176</v>
      </c>
      <c r="AJ267" s="130" t="s">
        <v>176</v>
      </c>
      <c r="AK267" s="130" t="s">
        <v>176</v>
      </c>
      <c r="AL267" s="130" t="s">
        <v>176</v>
      </c>
      <c r="AM267" s="130" t="s">
        <v>176</v>
      </c>
      <c r="AN267" s="130" t="s">
        <v>176</v>
      </c>
      <c r="AO267" s="130" t="s">
        <v>176</v>
      </c>
      <c r="AP267" s="130" t="s">
        <v>176</v>
      </c>
      <c r="AQ267" s="130" t="s">
        <v>176</v>
      </c>
      <c r="AR267" s="130" t="s">
        <v>176</v>
      </c>
      <c r="AS267" s="130" t="s">
        <v>176</v>
      </c>
      <c r="AT267" s="130" t="s">
        <v>176</v>
      </c>
      <c r="AU267" s="130" t="s">
        <v>176</v>
      </c>
      <c r="AV267" s="130" t="s">
        <v>176</v>
      </c>
      <c r="AW267" s="130" t="s">
        <v>176</v>
      </c>
      <c r="AX267" s="130" t="s">
        <v>176</v>
      </c>
      <c r="AY267" s="130" t="s">
        <v>176</v>
      </c>
      <c r="AZ267" s="130" t="s">
        <v>176</v>
      </c>
      <c r="BA267" s="201" t="s">
        <v>176</v>
      </c>
      <c r="BB267" s="130" t="s">
        <v>176</v>
      </c>
      <c r="BC267" s="130" t="s">
        <v>176</v>
      </c>
      <c r="BD267" s="130" t="s">
        <v>176</v>
      </c>
      <c r="BE267" s="130" t="s">
        <v>176</v>
      </c>
      <c r="BF267" s="130" t="s">
        <v>176</v>
      </c>
      <c r="BG267" s="130" t="s">
        <v>176</v>
      </c>
      <c r="BH267" s="130" t="s">
        <v>176</v>
      </c>
      <c r="BI267" s="130" t="s">
        <v>176</v>
      </c>
      <c r="BJ267" s="130" t="s">
        <v>176</v>
      </c>
      <c r="BK267" s="130" t="s">
        <v>176</v>
      </c>
      <c r="BL267" s="130" t="s">
        <v>176</v>
      </c>
      <c r="BM267" s="130" t="s">
        <v>176</v>
      </c>
      <c r="BN267" s="116">
        <f t="shared" si="291"/>
        <v>0</v>
      </c>
      <c r="BO267" s="130" t="s">
        <v>176</v>
      </c>
      <c r="BP267" s="130" t="s">
        <v>176</v>
      </c>
      <c r="BQ267" s="83">
        <f t="shared" si="292"/>
        <v>1.6666666666666666E-2</v>
      </c>
      <c r="BR267" s="100">
        <f t="shared" si="293"/>
        <v>380.96460000000002</v>
      </c>
    </row>
    <row r="268" spans="1:70" ht="12" customHeight="1" outlineLevel="1" x14ac:dyDescent="0.2">
      <c r="A268" s="9">
        <v>230</v>
      </c>
      <c r="B268" s="10" t="s">
        <v>80</v>
      </c>
      <c r="C268" s="11">
        <v>4</v>
      </c>
      <c r="D268" s="12">
        <v>39616</v>
      </c>
      <c r="E268" s="129">
        <v>1800</v>
      </c>
      <c r="F268" s="102">
        <v>1080</v>
      </c>
      <c r="G268" s="138">
        <f t="shared" si="284"/>
        <v>972</v>
      </c>
      <c r="H268" s="139">
        <f t="shared" si="285"/>
        <v>194.4</v>
      </c>
      <c r="I268" s="139">
        <f t="shared" si="286"/>
        <v>194.4</v>
      </c>
      <c r="J268" s="139">
        <f t="shared" si="287"/>
        <v>194.4</v>
      </c>
      <c r="K268" s="139">
        <f t="shared" si="288"/>
        <v>194.4</v>
      </c>
      <c r="L268" s="139">
        <f t="shared" si="289"/>
        <v>194.4</v>
      </c>
      <c r="M268" s="140" t="s">
        <v>176</v>
      </c>
      <c r="N268" s="140" t="s">
        <v>176</v>
      </c>
      <c r="O268" s="130" t="s">
        <v>176</v>
      </c>
      <c r="P268" s="130" t="s">
        <v>176</v>
      </c>
      <c r="Q268" s="130" t="s">
        <v>176</v>
      </c>
      <c r="R268" s="130" t="s">
        <v>176</v>
      </c>
      <c r="S268" s="130" t="s">
        <v>176</v>
      </c>
      <c r="T268" s="130" t="s">
        <v>176</v>
      </c>
      <c r="U268" s="130" t="s">
        <v>176</v>
      </c>
      <c r="V268" s="130" t="s">
        <v>176</v>
      </c>
      <c r="W268" s="130" t="s">
        <v>176</v>
      </c>
      <c r="X268" s="130" t="s">
        <v>176</v>
      </c>
      <c r="Y268" s="130" t="s">
        <v>176</v>
      </c>
      <c r="Z268" s="130" t="s">
        <v>176</v>
      </c>
      <c r="AA268" s="100">
        <f t="shared" si="290"/>
        <v>0</v>
      </c>
      <c r="AB268" s="130" t="s">
        <v>176</v>
      </c>
      <c r="AC268" s="130" t="s">
        <v>176</v>
      </c>
      <c r="AD268" s="130" t="s">
        <v>176</v>
      </c>
      <c r="AE268" s="130" t="s">
        <v>176</v>
      </c>
      <c r="AF268" s="130" t="s">
        <v>176</v>
      </c>
      <c r="AG268" s="130" t="s">
        <v>176</v>
      </c>
      <c r="AH268" s="130" t="s">
        <v>176</v>
      </c>
      <c r="AI268" s="130" t="s">
        <v>176</v>
      </c>
      <c r="AJ268" s="130" t="s">
        <v>176</v>
      </c>
      <c r="AK268" s="130" t="s">
        <v>176</v>
      </c>
      <c r="AL268" s="130" t="s">
        <v>176</v>
      </c>
      <c r="AM268" s="130" t="s">
        <v>176</v>
      </c>
      <c r="AN268" s="130" t="s">
        <v>176</v>
      </c>
      <c r="AO268" s="130" t="s">
        <v>176</v>
      </c>
      <c r="AP268" s="130" t="s">
        <v>176</v>
      </c>
      <c r="AQ268" s="130" t="s">
        <v>176</v>
      </c>
      <c r="AR268" s="130" t="s">
        <v>176</v>
      </c>
      <c r="AS268" s="130" t="s">
        <v>176</v>
      </c>
      <c r="AT268" s="130" t="s">
        <v>176</v>
      </c>
      <c r="AU268" s="130" t="s">
        <v>176</v>
      </c>
      <c r="AV268" s="130" t="s">
        <v>176</v>
      </c>
      <c r="AW268" s="130" t="s">
        <v>176</v>
      </c>
      <c r="AX268" s="130" t="s">
        <v>176</v>
      </c>
      <c r="AY268" s="130" t="s">
        <v>176</v>
      </c>
      <c r="AZ268" s="130" t="s">
        <v>176</v>
      </c>
      <c r="BA268" s="201" t="s">
        <v>176</v>
      </c>
      <c r="BB268" s="130" t="s">
        <v>176</v>
      </c>
      <c r="BC268" s="130" t="s">
        <v>176</v>
      </c>
      <c r="BD268" s="130" t="s">
        <v>176</v>
      </c>
      <c r="BE268" s="130" t="s">
        <v>176</v>
      </c>
      <c r="BF268" s="130" t="s">
        <v>176</v>
      </c>
      <c r="BG268" s="130" t="s">
        <v>176</v>
      </c>
      <c r="BH268" s="130" t="s">
        <v>176</v>
      </c>
      <c r="BI268" s="130" t="s">
        <v>176</v>
      </c>
      <c r="BJ268" s="130" t="s">
        <v>176</v>
      </c>
      <c r="BK268" s="130" t="s">
        <v>176</v>
      </c>
      <c r="BL268" s="130" t="s">
        <v>176</v>
      </c>
      <c r="BM268" s="130" t="s">
        <v>176</v>
      </c>
      <c r="BN268" s="116">
        <f t="shared" si="291"/>
        <v>0</v>
      </c>
      <c r="BO268" s="130" t="s">
        <v>176</v>
      </c>
      <c r="BP268" s="130" t="s">
        <v>176</v>
      </c>
      <c r="BQ268" s="83">
        <f t="shared" si="292"/>
        <v>1.6666666666666666E-2</v>
      </c>
      <c r="BR268" s="100">
        <f t="shared" si="293"/>
        <v>972</v>
      </c>
    </row>
    <row r="269" spans="1:70" ht="12.75" customHeight="1" outlineLevel="1" x14ac:dyDescent="0.2">
      <c r="A269" s="9">
        <v>231</v>
      </c>
      <c r="B269" s="10" t="s">
        <v>75</v>
      </c>
      <c r="C269" s="11">
        <v>74157</v>
      </c>
      <c r="D269" s="12">
        <v>38926</v>
      </c>
      <c r="E269" s="129">
        <v>705.49</v>
      </c>
      <c r="F269" s="102">
        <v>423.29399999999998</v>
      </c>
      <c r="G269" s="138">
        <f t="shared" si="284"/>
        <v>380.96460000000002</v>
      </c>
      <c r="H269" s="139">
        <f t="shared" si="285"/>
        <v>76.192920000000001</v>
      </c>
      <c r="I269" s="139">
        <f t="shared" si="286"/>
        <v>76.192920000000001</v>
      </c>
      <c r="J269" s="139">
        <f t="shared" si="287"/>
        <v>76.192920000000001</v>
      </c>
      <c r="K269" s="139">
        <f t="shared" si="288"/>
        <v>76.192920000000001</v>
      </c>
      <c r="L269" s="139">
        <f t="shared" si="289"/>
        <v>76.192920000000001</v>
      </c>
      <c r="M269" s="140" t="s">
        <v>176</v>
      </c>
      <c r="N269" s="140" t="s">
        <v>176</v>
      </c>
      <c r="O269" s="130" t="s">
        <v>176</v>
      </c>
      <c r="P269" s="130" t="s">
        <v>176</v>
      </c>
      <c r="Q269" s="130" t="s">
        <v>176</v>
      </c>
      <c r="R269" s="130" t="s">
        <v>176</v>
      </c>
      <c r="S269" s="130" t="s">
        <v>176</v>
      </c>
      <c r="T269" s="130" t="s">
        <v>176</v>
      </c>
      <c r="U269" s="130" t="s">
        <v>176</v>
      </c>
      <c r="V269" s="130" t="s">
        <v>176</v>
      </c>
      <c r="W269" s="130" t="s">
        <v>176</v>
      </c>
      <c r="X269" s="130" t="s">
        <v>176</v>
      </c>
      <c r="Y269" s="130" t="s">
        <v>176</v>
      </c>
      <c r="Z269" s="130" t="s">
        <v>176</v>
      </c>
      <c r="AA269" s="100">
        <f t="shared" si="290"/>
        <v>0</v>
      </c>
      <c r="AB269" s="130" t="s">
        <v>176</v>
      </c>
      <c r="AC269" s="130" t="s">
        <v>176</v>
      </c>
      <c r="AD269" s="130" t="s">
        <v>176</v>
      </c>
      <c r="AE269" s="130" t="s">
        <v>176</v>
      </c>
      <c r="AF269" s="130" t="s">
        <v>176</v>
      </c>
      <c r="AG269" s="130" t="s">
        <v>176</v>
      </c>
      <c r="AH269" s="130" t="s">
        <v>176</v>
      </c>
      <c r="AI269" s="130" t="s">
        <v>176</v>
      </c>
      <c r="AJ269" s="130" t="s">
        <v>176</v>
      </c>
      <c r="AK269" s="130" t="s">
        <v>176</v>
      </c>
      <c r="AL269" s="130" t="s">
        <v>176</v>
      </c>
      <c r="AM269" s="130" t="s">
        <v>176</v>
      </c>
      <c r="AN269" s="130" t="s">
        <v>176</v>
      </c>
      <c r="AO269" s="130" t="s">
        <v>176</v>
      </c>
      <c r="AP269" s="130" t="s">
        <v>176</v>
      </c>
      <c r="AQ269" s="130" t="s">
        <v>176</v>
      </c>
      <c r="AR269" s="130" t="s">
        <v>176</v>
      </c>
      <c r="AS269" s="130" t="s">
        <v>176</v>
      </c>
      <c r="AT269" s="130" t="s">
        <v>176</v>
      </c>
      <c r="AU269" s="130" t="s">
        <v>176</v>
      </c>
      <c r="AV269" s="130" t="s">
        <v>176</v>
      </c>
      <c r="AW269" s="130" t="s">
        <v>176</v>
      </c>
      <c r="AX269" s="130" t="s">
        <v>176</v>
      </c>
      <c r="AY269" s="130" t="s">
        <v>176</v>
      </c>
      <c r="AZ269" s="130" t="s">
        <v>176</v>
      </c>
      <c r="BA269" s="201" t="s">
        <v>176</v>
      </c>
      <c r="BB269" s="130" t="s">
        <v>176</v>
      </c>
      <c r="BC269" s="130" t="s">
        <v>176</v>
      </c>
      <c r="BD269" s="130" t="s">
        <v>176</v>
      </c>
      <c r="BE269" s="130" t="s">
        <v>176</v>
      </c>
      <c r="BF269" s="130" t="s">
        <v>176</v>
      </c>
      <c r="BG269" s="130" t="s">
        <v>176</v>
      </c>
      <c r="BH269" s="130" t="s">
        <v>176</v>
      </c>
      <c r="BI269" s="130" t="s">
        <v>176</v>
      </c>
      <c r="BJ269" s="130" t="s">
        <v>176</v>
      </c>
      <c r="BK269" s="130" t="s">
        <v>176</v>
      </c>
      <c r="BL269" s="130" t="s">
        <v>176</v>
      </c>
      <c r="BM269" s="130" t="s">
        <v>176</v>
      </c>
      <c r="BN269" s="116">
        <f t="shared" si="291"/>
        <v>0</v>
      </c>
      <c r="BO269" s="130" t="s">
        <v>176</v>
      </c>
      <c r="BP269" s="130" t="s">
        <v>176</v>
      </c>
      <c r="BQ269" s="83">
        <f t="shared" si="292"/>
        <v>1.6666666666666666E-2</v>
      </c>
      <c r="BR269" s="100">
        <f t="shared" si="293"/>
        <v>380.96460000000002</v>
      </c>
    </row>
    <row r="270" spans="1:70" ht="12.75" customHeight="1" outlineLevel="1" x14ac:dyDescent="0.2">
      <c r="A270" s="9">
        <v>232</v>
      </c>
      <c r="B270" s="10" t="s">
        <v>80</v>
      </c>
      <c r="C270" s="11">
        <v>4</v>
      </c>
      <c r="D270" s="12">
        <v>39616</v>
      </c>
      <c r="E270" s="129">
        <v>1800</v>
      </c>
      <c r="F270" s="102">
        <v>1080</v>
      </c>
      <c r="G270" s="138">
        <f t="shared" si="284"/>
        <v>972</v>
      </c>
      <c r="H270" s="139">
        <f t="shared" si="285"/>
        <v>194.4</v>
      </c>
      <c r="I270" s="139">
        <f t="shared" si="286"/>
        <v>194.4</v>
      </c>
      <c r="J270" s="139">
        <f t="shared" si="287"/>
        <v>194.4</v>
      </c>
      <c r="K270" s="139">
        <f t="shared" si="288"/>
        <v>194.4</v>
      </c>
      <c r="L270" s="139">
        <f t="shared" si="289"/>
        <v>194.4</v>
      </c>
      <c r="M270" s="140" t="s">
        <v>176</v>
      </c>
      <c r="N270" s="140" t="s">
        <v>176</v>
      </c>
      <c r="O270" s="130" t="s">
        <v>176</v>
      </c>
      <c r="P270" s="130" t="s">
        <v>176</v>
      </c>
      <c r="Q270" s="130" t="s">
        <v>176</v>
      </c>
      <c r="R270" s="130" t="s">
        <v>176</v>
      </c>
      <c r="S270" s="130" t="s">
        <v>176</v>
      </c>
      <c r="T270" s="130" t="s">
        <v>176</v>
      </c>
      <c r="U270" s="130" t="s">
        <v>176</v>
      </c>
      <c r="V270" s="130" t="s">
        <v>176</v>
      </c>
      <c r="W270" s="130" t="s">
        <v>176</v>
      </c>
      <c r="X270" s="130" t="s">
        <v>176</v>
      </c>
      <c r="Y270" s="130" t="s">
        <v>176</v>
      </c>
      <c r="Z270" s="130" t="s">
        <v>176</v>
      </c>
      <c r="AA270" s="100">
        <f t="shared" si="290"/>
        <v>0</v>
      </c>
      <c r="AB270" s="130" t="s">
        <v>176</v>
      </c>
      <c r="AC270" s="130" t="s">
        <v>176</v>
      </c>
      <c r="AD270" s="130" t="s">
        <v>176</v>
      </c>
      <c r="AE270" s="130" t="s">
        <v>176</v>
      </c>
      <c r="AF270" s="130" t="s">
        <v>176</v>
      </c>
      <c r="AG270" s="130" t="s">
        <v>176</v>
      </c>
      <c r="AH270" s="130" t="s">
        <v>176</v>
      </c>
      <c r="AI270" s="130" t="s">
        <v>176</v>
      </c>
      <c r="AJ270" s="130" t="s">
        <v>176</v>
      </c>
      <c r="AK270" s="130" t="s">
        <v>176</v>
      </c>
      <c r="AL270" s="130" t="s">
        <v>176</v>
      </c>
      <c r="AM270" s="130" t="s">
        <v>176</v>
      </c>
      <c r="AN270" s="130" t="s">
        <v>176</v>
      </c>
      <c r="AO270" s="130" t="s">
        <v>176</v>
      </c>
      <c r="AP270" s="130" t="s">
        <v>176</v>
      </c>
      <c r="AQ270" s="130" t="s">
        <v>176</v>
      </c>
      <c r="AR270" s="130" t="s">
        <v>176</v>
      </c>
      <c r="AS270" s="130" t="s">
        <v>176</v>
      </c>
      <c r="AT270" s="130" t="s">
        <v>176</v>
      </c>
      <c r="AU270" s="130" t="s">
        <v>176</v>
      </c>
      <c r="AV270" s="130" t="s">
        <v>176</v>
      </c>
      <c r="AW270" s="130" t="s">
        <v>176</v>
      </c>
      <c r="AX270" s="130" t="s">
        <v>176</v>
      </c>
      <c r="AY270" s="130" t="s">
        <v>176</v>
      </c>
      <c r="AZ270" s="130" t="s">
        <v>176</v>
      </c>
      <c r="BA270" s="201" t="s">
        <v>176</v>
      </c>
      <c r="BB270" s="130" t="s">
        <v>176</v>
      </c>
      <c r="BC270" s="130" t="s">
        <v>176</v>
      </c>
      <c r="BD270" s="130" t="s">
        <v>176</v>
      </c>
      <c r="BE270" s="130" t="s">
        <v>176</v>
      </c>
      <c r="BF270" s="130" t="s">
        <v>176</v>
      </c>
      <c r="BG270" s="130" t="s">
        <v>176</v>
      </c>
      <c r="BH270" s="130" t="s">
        <v>176</v>
      </c>
      <c r="BI270" s="130" t="s">
        <v>176</v>
      </c>
      <c r="BJ270" s="130" t="s">
        <v>176</v>
      </c>
      <c r="BK270" s="130" t="s">
        <v>176</v>
      </c>
      <c r="BL270" s="130" t="s">
        <v>176</v>
      </c>
      <c r="BM270" s="130" t="s">
        <v>176</v>
      </c>
      <c r="BN270" s="116">
        <f t="shared" si="291"/>
        <v>0</v>
      </c>
      <c r="BO270" s="130" t="s">
        <v>176</v>
      </c>
      <c r="BP270" s="130" t="s">
        <v>176</v>
      </c>
      <c r="BQ270" s="83">
        <f t="shared" si="292"/>
        <v>1.6666666666666666E-2</v>
      </c>
      <c r="BR270" s="100">
        <f t="shared" si="293"/>
        <v>972</v>
      </c>
    </row>
    <row r="271" spans="1:70" ht="12.75" customHeight="1" outlineLevel="1" x14ac:dyDescent="0.2">
      <c r="A271" s="9">
        <v>235</v>
      </c>
      <c r="B271" s="10" t="s">
        <v>80</v>
      </c>
      <c r="C271" s="11">
        <v>4</v>
      </c>
      <c r="D271" s="12">
        <v>39616</v>
      </c>
      <c r="E271" s="129">
        <v>1800</v>
      </c>
      <c r="F271" s="102">
        <v>1080</v>
      </c>
      <c r="G271" s="138">
        <f t="shared" si="284"/>
        <v>972</v>
      </c>
      <c r="H271" s="139">
        <f t="shared" si="285"/>
        <v>194.4</v>
      </c>
      <c r="I271" s="139">
        <f t="shared" si="286"/>
        <v>194.4</v>
      </c>
      <c r="J271" s="139">
        <f t="shared" si="287"/>
        <v>194.4</v>
      </c>
      <c r="K271" s="139">
        <f t="shared" si="288"/>
        <v>194.4</v>
      </c>
      <c r="L271" s="139">
        <f t="shared" si="289"/>
        <v>194.4</v>
      </c>
      <c r="M271" s="140" t="s">
        <v>176</v>
      </c>
      <c r="N271" s="140" t="s">
        <v>176</v>
      </c>
      <c r="O271" s="130" t="s">
        <v>176</v>
      </c>
      <c r="P271" s="130" t="s">
        <v>176</v>
      </c>
      <c r="Q271" s="130" t="s">
        <v>176</v>
      </c>
      <c r="R271" s="130" t="s">
        <v>176</v>
      </c>
      <c r="S271" s="130" t="s">
        <v>176</v>
      </c>
      <c r="T271" s="130" t="s">
        <v>176</v>
      </c>
      <c r="U271" s="130" t="s">
        <v>176</v>
      </c>
      <c r="V271" s="130" t="s">
        <v>176</v>
      </c>
      <c r="W271" s="130" t="s">
        <v>176</v>
      </c>
      <c r="X271" s="130" t="s">
        <v>176</v>
      </c>
      <c r="Y271" s="130" t="s">
        <v>176</v>
      </c>
      <c r="Z271" s="130" t="s">
        <v>176</v>
      </c>
      <c r="AA271" s="100">
        <f t="shared" si="290"/>
        <v>0</v>
      </c>
      <c r="AB271" s="130" t="s">
        <v>176</v>
      </c>
      <c r="AC271" s="130" t="s">
        <v>176</v>
      </c>
      <c r="AD271" s="130" t="s">
        <v>176</v>
      </c>
      <c r="AE271" s="130" t="s">
        <v>176</v>
      </c>
      <c r="AF271" s="130" t="s">
        <v>176</v>
      </c>
      <c r="AG271" s="130" t="s">
        <v>176</v>
      </c>
      <c r="AH271" s="130" t="s">
        <v>176</v>
      </c>
      <c r="AI271" s="130" t="s">
        <v>176</v>
      </c>
      <c r="AJ271" s="130" t="s">
        <v>176</v>
      </c>
      <c r="AK271" s="130" t="s">
        <v>176</v>
      </c>
      <c r="AL271" s="130" t="s">
        <v>176</v>
      </c>
      <c r="AM271" s="130" t="s">
        <v>176</v>
      </c>
      <c r="AN271" s="130" t="s">
        <v>176</v>
      </c>
      <c r="AO271" s="130" t="s">
        <v>176</v>
      </c>
      <c r="AP271" s="130" t="s">
        <v>176</v>
      </c>
      <c r="AQ271" s="130" t="s">
        <v>176</v>
      </c>
      <c r="AR271" s="130" t="s">
        <v>176</v>
      </c>
      <c r="AS271" s="130" t="s">
        <v>176</v>
      </c>
      <c r="AT271" s="130" t="s">
        <v>176</v>
      </c>
      <c r="AU271" s="130" t="s">
        <v>176</v>
      </c>
      <c r="AV271" s="130" t="s">
        <v>176</v>
      </c>
      <c r="AW271" s="130" t="s">
        <v>176</v>
      </c>
      <c r="AX271" s="130" t="s">
        <v>176</v>
      </c>
      <c r="AY271" s="130" t="s">
        <v>176</v>
      </c>
      <c r="AZ271" s="130" t="s">
        <v>176</v>
      </c>
      <c r="BA271" s="201" t="s">
        <v>176</v>
      </c>
      <c r="BB271" s="130" t="s">
        <v>176</v>
      </c>
      <c r="BC271" s="130" t="s">
        <v>176</v>
      </c>
      <c r="BD271" s="130" t="s">
        <v>176</v>
      </c>
      <c r="BE271" s="130" t="s">
        <v>176</v>
      </c>
      <c r="BF271" s="130" t="s">
        <v>176</v>
      </c>
      <c r="BG271" s="130" t="s">
        <v>176</v>
      </c>
      <c r="BH271" s="130" t="s">
        <v>176</v>
      </c>
      <c r="BI271" s="130" t="s">
        <v>176</v>
      </c>
      <c r="BJ271" s="130" t="s">
        <v>176</v>
      </c>
      <c r="BK271" s="130" t="s">
        <v>176</v>
      </c>
      <c r="BL271" s="130" t="s">
        <v>176</v>
      </c>
      <c r="BM271" s="130" t="s">
        <v>176</v>
      </c>
      <c r="BN271" s="116">
        <f t="shared" si="291"/>
        <v>0</v>
      </c>
      <c r="BO271" s="130" t="s">
        <v>176</v>
      </c>
      <c r="BP271" s="130" t="s">
        <v>176</v>
      </c>
      <c r="BQ271" s="83">
        <f t="shared" si="292"/>
        <v>1.6666666666666666E-2</v>
      </c>
      <c r="BR271" s="100">
        <f t="shared" si="293"/>
        <v>972</v>
      </c>
    </row>
    <row r="272" spans="1:70" ht="12.75" customHeight="1" outlineLevel="1" x14ac:dyDescent="0.2">
      <c r="A272" s="9">
        <v>236</v>
      </c>
      <c r="B272" s="10" t="s">
        <v>80</v>
      </c>
      <c r="C272" s="11">
        <v>4</v>
      </c>
      <c r="D272" s="12">
        <v>39616</v>
      </c>
      <c r="E272" s="129">
        <v>1800</v>
      </c>
      <c r="F272" s="102">
        <v>1080</v>
      </c>
      <c r="G272" s="138">
        <f t="shared" si="284"/>
        <v>972</v>
      </c>
      <c r="H272" s="139">
        <f t="shared" si="285"/>
        <v>194.4</v>
      </c>
      <c r="I272" s="139">
        <f t="shared" si="286"/>
        <v>194.4</v>
      </c>
      <c r="J272" s="139">
        <f t="shared" si="287"/>
        <v>194.4</v>
      </c>
      <c r="K272" s="139">
        <f t="shared" si="288"/>
        <v>194.4</v>
      </c>
      <c r="L272" s="139">
        <f t="shared" si="289"/>
        <v>194.4</v>
      </c>
      <c r="M272" s="140" t="s">
        <v>176</v>
      </c>
      <c r="N272" s="140" t="s">
        <v>176</v>
      </c>
      <c r="O272" s="130" t="s">
        <v>176</v>
      </c>
      <c r="P272" s="130" t="s">
        <v>176</v>
      </c>
      <c r="Q272" s="130" t="s">
        <v>176</v>
      </c>
      <c r="R272" s="130" t="s">
        <v>176</v>
      </c>
      <c r="S272" s="130" t="s">
        <v>176</v>
      </c>
      <c r="T272" s="130" t="s">
        <v>176</v>
      </c>
      <c r="U272" s="130" t="s">
        <v>176</v>
      </c>
      <c r="V272" s="130" t="s">
        <v>176</v>
      </c>
      <c r="W272" s="130" t="s">
        <v>176</v>
      </c>
      <c r="X272" s="130" t="s">
        <v>176</v>
      </c>
      <c r="Y272" s="130" t="s">
        <v>176</v>
      </c>
      <c r="Z272" s="130" t="s">
        <v>176</v>
      </c>
      <c r="AA272" s="100">
        <f t="shared" si="290"/>
        <v>0</v>
      </c>
      <c r="AB272" s="130" t="s">
        <v>176</v>
      </c>
      <c r="AC272" s="130" t="s">
        <v>176</v>
      </c>
      <c r="AD272" s="130" t="s">
        <v>176</v>
      </c>
      <c r="AE272" s="130" t="s">
        <v>176</v>
      </c>
      <c r="AF272" s="130" t="s">
        <v>176</v>
      </c>
      <c r="AG272" s="130" t="s">
        <v>176</v>
      </c>
      <c r="AH272" s="130" t="s">
        <v>176</v>
      </c>
      <c r="AI272" s="130" t="s">
        <v>176</v>
      </c>
      <c r="AJ272" s="130" t="s">
        <v>176</v>
      </c>
      <c r="AK272" s="130" t="s">
        <v>176</v>
      </c>
      <c r="AL272" s="130" t="s">
        <v>176</v>
      </c>
      <c r="AM272" s="130" t="s">
        <v>176</v>
      </c>
      <c r="AN272" s="130" t="s">
        <v>176</v>
      </c>
      <c r="AO272" s="130" t="s">
        <v>176</v>
      </c>
      <c r="AP272" s="130" t="s">
        <v>176</v>
      </c>
      <c r="AQ272" s="130" t="s">
        <v>176</v>
      </c>
      <c r="AR272" s="130" t="s">
        <v>176</v>
      </c>
      <c r="AS272" s="130" t="s">
        <v>176</v>
      </c>
      <c r="AT272" s="130" t="s">
        <v>176</v>
      </c>
      <c r="AU272" s="130" t="s">
        <v>176</v>
      </c>
      <c r="AV272" s="130" t="s">
        <v>176</v>
      </c>
      <c r="AW272" s="130" t="s">
        <v>176</v>
      </c>
      <c r="AX272" s="130" t="s">
        <v>176</v>
      </c>
      <c r="AY272" s="130" t="s">
        <v>176</v>
      </c>
      <c r="AZ272" s="130" t="s">
        <v>176</v>
      </c>
      <c r="BA272" s="201" t="s">
        <v>176</v>
      </c>
      <c r="BB272" s="130" t="s">
        <v>176</v>
      </c>
      <c r="BC272" s="130" t="s">
        <v>176</v>
      </c>
      <c r="BD272" s="130" t="s">
        <v>176</v>
      </c>
      <c r="BE272" s="130" t="s">
        <v>176</v>
      </c>
      <c r="BF272" s="130" t="s">
        <v>176</v>
      </c>
      <c r="BG272" s="130" t="s">
        <v>176</v>
      </c>
      <c r="BH272" s="130" t="s">
        <v>176</v>
      </c>
      <c r="BI272" s="130" t="s">
        <v>176</v>
      </c>
      <c r="BJ272" s="130" t="s">
        <v>176</v>
      </c>
      <c r="BK272" s="130" t="s">
        <v>176</v>
      </c>
      <c r="BL272" s="130" t="s">
        <v>176</v>
      </c>
      <c r="BM272" s="130" t="s">
        <v>176</v>
      </c>
      <c r="BN272" s="116">
        <f t="shared" si="291"/>
        <v>0</v>
      </c>
      <c r="BO272" s="130" t="s">
        <v>176</v>
      </c>
      <c r="BP272" s="130" t="s">
        <v>176</v>
      </c>
      <c r="BQ272" s="83">
        <f t="shared" si="292"/>
        <v>1.6666666666666666E-2</v>
      </c>
      <c r="BR272" s="100">
        <f t="shared" si="293"/>
        <v>972</v>
      </c>
    </row>
    <row r="273" spans="1:70" ht="12.75" customHeight="1" outlineLevel="1" x14ac:dyDescent="0.2">
      <c r="A273" s="9">
        <v>257</v>
      </c>
      <c r="B273" s="10" t="s">
        <v>92</v>
      </c>
      <c r="C273" s="11">
        <v>29</v>
      </c>
      <c r="D273" s="12">
        <v>39800</v>
      </c>
      <c r="E273" s="129">
        <v>679</v>
      </c>
      <c r="F273" s="102">
        <v>407.4</v>
      </c>
      <c r="G273" s="138">
        <f t="shared" si="284"/>
        <v>366.65999999999997</v>
      </c>
      <c r="H273" s="139">
        <f t="shared" si="285"/>
        <v>73.331999999999994</v>
      </c>
      <c r="I273" s="139">
        <f t="shared" si="286"/>
        <v>73.331999999999994</v>
      </c>
      <c r="J273" s="139">
        <f t="shared" si="287"/>
        <v>73.331999999999994</v>
      </c>
      <c r="K273" s="139">
        <f t="shared" si="288"/>
        <v>73.331999999999994</v>
      </c>
      <c r="L273" s="139">
        <f t="shared" si="289"/>
        <v>73.331999999999994</v>
      </c>
      <c r="M273" s="140" t="s">
        <v>176</v>
      </c>
      <c r="N273" s="140" t="s">
        <v>176</v>
      </c>
      <c r="O273" s="130" t="s">
        <v>176</v>
      </c>
      <c r="P273" s="130" t="s">
        <v>176</v>
      </c>
      <c r="Q273" s="130" t="s">
        <v>176</v>
      </c>
      <c r="R273" s="130" t="s">
        <v>176</v>
      </c>
      <c r="S273" s="130" t="s">
        <v>176</v>
      </c>
      <c r="T273" s="130" t="s">
        <v>176</v>
      </c>
      <c r="U273" s="130" t="s">
        <v>176</v>
      </c>
      <c r="V273" s="130" t="s">
        <v>176</v>
      </c>
      <c r="W273" s="130" t="s">
        <v>176</v>
      </c>
      <c r="X273" s="130" t="s">
        <v>176</v>
      </c>
      <c r="Y273" s="130" t="s">
        <v>176</v>
      </c>
      <c r="Z273" s="130" t="s">
        <v>176</v>
      </c>
      <c r="AA273" s="100">
        <f t="shared" si="290"/>
        <v>0</v>
      </c>
      <c r="AB273" s="130" t="s">
        <v>176</v>
      </c>
      <c r="AC273" s="130" t="s">
        <v>176</v>
      </c>
      <c r="AD273" s="130" t="s">
        <v>176</v>
      </c>
      <c r="AE273" s="130" t="s">
        <v>176</v>
      </c>
      <c r="AF273" s="130" t="s">
        <v>176</v>
      </c>
      <c r="AG273" s="130" t="s">
        <v>176</v>
      </c>
      <c r="AH273" s="130" t="s">
        <v>176</v>
      </c>
      <c r="AI273" s="130" t="s">
        <v>176</v>
      </c>
      <c r="AJ273" s="130" t="s">
        <v>176</v>
      </c>
      <c r="AK273" s="130" t="s">
        <v>176</v>
      </c>
      <c r="AL273" s="130" t="s">
        <v>176</v>
      </c>
      <c r="AM273" s="130" t="s">
        <v>176</v>
      </c>
      <c r="AN273" s="130" t="s">
        <v>176</v>
      </c>
      <c r="AO273" s="130" t="s">
        <v>176</v>
      </c>
      <c r="AP273" s="130" t="s">
        <v>176</v>
      </c>
      <c r="AQ273" s="130" t="s">
        <v>176</v>
      </c>
      <c r="AR273" s="130" t="s">
        <v>176</v>
      </c>
      <c r="AS273" s="130" t="s">
        <v>176</v>
      </c>
      <c r="AT273" s="130" t="s">
        <v>176</v>
      </c>
      <c r="AU273" s="130" t="s">
        <v>176</v>
      </c>
      <c r="AV273" s="130" t="s">
        <v>176</v>
      </c>
      <c r="AW273" s="130" t="s">
        <v>176</v>
      </c>
      <c r="AX273" s="130" t="s">
        <v>176</v>
      </c>
      <c r="AY273" s="130" t="s">
        <v>176</v>
      </c>
      <c r="AZ273" s="130" t="s">
        <v>176</v>
      </c>
      <c r="BA273" s="201" t="s">
        <v>176</v>
      </c>
      <c r="BB273" s="130" t="s">
        <v>176</v>
      </c>
      <c r="BC273" s="130" t="s">
        <v>176</v>
      </c>
      <c r="BD273" s="130" t="s">
        <v>176</v>
      </c>
      <c r="BE273" s="130" t="s">
        <v>176</v>
      </c>
      <c r="BF273" s="130" t="s">
        <v>176</v>
      </c>
      <c r="BG273" s="130" t="s">
        <v>176</v>
      </c>
      <c r="BH273" s="130" t="s">
        <v>176</v>
      </c>
      <c r="BI273" s="130" t="s">
        <v>176</v>
      </c>
      <c r="BJ273" s="130" t="s">
        <v>176</v>
      </c>
      <c r="BK273" s="130" t="s">
        <v>176</v>
      </c>
      <c r="BL273" s="130" t="s">
        <v>176</v>
      </c>
      <c r="BM273" s="130" t="s">
        <v>176</v>
      </c>
      <c r="BN273" s="116">
        <f t="shared" si="291"/>
        <v>0</v>
      </c>
      <c r="BO273" s="130" t="s">
        <v>176</v>
      </c>
      <c r="BP273" s="130" t="s">
        <v>176</v>
      </c>
      <c r="BQ273" s="83">
        <f t="shared" si="292"/>
        <v>1.6666666666666666E-2</v>
      </c>
      <c r="BR273" s="100">
        <f t="shared" si="293"/>
        <v>366.65999999999997</v>
      </c>
    </row>
    <row r="274" spans="1:70" ht="12.75" customHeight="1" outlineLevel="1" x14ac:dyDescent="0.2">
      <c r="A274" s="9">
        <v>287</v>
      </c>
      <c r="B274" s="10" t="s">
        <v>104</v>
      </c>
      <c r="C274" s="11">
        <v>6</v>
      </c>
      <c r="D274" s="12">
        <v>39987</v>
      </c>
      <c r="E274" s="129">
        <v>932</v>
      </c>
      <c r="F274" s="102">
        <v>559.19999999999993</v>
      </c>
      <c r="G274" s="138">
        <f t="shared" si="284"/>
        <v>503.28</v>
      </c>
      <c r="H274" s="139">
        <f t="shared" si="285"/>
        <v>100.65600000000001</v>
      </c>
      <c r="I274" s="139">
        <f t="shared" si="286"/>
        <v>100.65600000000001</v>
      </c>
      <c r="J274" s="139">
        <f t="shared" si="287"/>
        <v>100.65600000000001</v>
      </c>
      <c r="K274" s="139">
        <f t="shared" si="288"/>
        <v>100.65600000000001</v>
      </c>
      <c r="L274" s="139">
        <f t="shared" si="289"/>
        <v>100.65600000000001</v>
      </c>
      <c r="M274" s="140" t="s">
        <v>176</v>
      </c>
      <c r="N274" s="140" t="s">
        <v>176</v>
      </c>
      <c r="O274" s="130" t="s">
        <v>176</v>
      </c>
      <c r="P274" s="130" t="s">
        <v>176</v>
      </c>
      <c r="Q274" s="130" t="s">
        <v>176</v>
      </c>
      <c r="R274" s="130" t="s">
        <v>176</v>
      </c>
      <c r="S274" s="130" t="s">
        <v>176</v>
      </c>
      <c r="T274" s="130" t="s">
        <v>176</v>
      </c>
      <c r="U274" s="130" t="s">
        <v>176</v>
      </c>
      <c r="V274" s="130" t="s">
        <v>176</v>
      </c>
      <c r="W274" s="130" t="s">
        <v>176</v>
      </c>
      <c r="X274" s="130" t="s">
        <v>176</v>
      </c>
      <c r="Y274" s="130" t="s">
        <v>176</v>
      </c>
      <c r="Z274" s="130" t="s">
        <v>176</v>
      </c>
      <c r="AA274" s="100">
        <f t="shared" si="290"/>
        <v>0</v>
      </c>
      <c r="AB274" s="130" t="s">
        <v>176</v>
      </c>
      <c r="AC274" s="130" t="s">
        <v>176</v>
      </c>
      <c r="AD274" s="130" t="s">
        <v>176</v>
      </c>
      <c r="AE274" s="130" t="s">
        <v>176</v>
      </c>
      <c r="AF274" s="130" t="s">
        <v>176</v>
      </c>
      <c r="AG274" s="130" t="s">
        <v>176</v>
      </c>
      <c r="AH274" s="130" t="s">
        <v>176</v>
      </c>
      <c r="AI274" s="130" t="s">
        <v>176</v>
      </c>
      <c r="AJ274" s="130" t="s">
        <v>176</v>
      </c>
      <c r="AK274" s="130" t="s">
        <v>176</v>
      </c>
      <c r="AL274" s="130" t="s">
        <v>176</v>
      </c>
      <c r="AM274" s="130" t="s">
        <v>176</v>
      </c>
      <c r="AN274" s="130" t="s">
        <v>176</v>
      </c>
      <c r="AO274" s="130" t="s">
        <v>176</v>
      </c>
      <c r="AP274" s="130" t="s">
        <v>176</v>
      </c>
      <c r="AQ274" s="130" t="s">
        <v>176</v>
      </c>
      <c r="AR274" s="130" t="s">
        <v>176</v>
      </c>
      <c r="AS274" s="130" t="s">
        <v>176</v>
      </c>
      <c r="AT274" s="130" t="s">
        <v>176</v>
      </c>
      <c r="AU274" s="130" t="s">
        <v>176</v>
      </c>
      <c r="AV274" s="130" t="s">
        <v>176</v>
      </c>
      <c r="AW274" s="130" t="s">
        <v>176</v>
      </c>
      <c r="AX274" s="130" t="s">
        <v>176</v>
      </c>
      <c r="AY274" s="130" t="s">
        <v>176</v>
      </c>
      <c r="AZ274" s="130" t="s">
        <v>176</v>
      </c>
      <c r="BA274" s="201" t="s">
        <v>176</v>
      </c>
      <c r="BB274" s="130" t="s">
        <v>176</v>
      </c>
      <c r="BC274" s="130" t="s">
        <v>176</v>
      </c>
      <c r="BD274" s="130" t="s">
        <v>176</v>
      </c>
      <c r="BE274" s="130" t="s">
        <v>176</v>
      </c>
      <c r="BF274" s="130" t="s">
        <v>176</v>
      </c>
      <c r="BG274" s="130" t="s">
        <v>176</v>
      </c>
      <c r="BH274" s="130" t="s">
        <v>176</v>
      </c>
      <c r="BI274" s="130" t="s">
        <v>176</v>
      </c>
      <c r="BJ274" s="130" t="s">
        <v>176</v>
      </c>
      <c r="BK274" s="130" t="s">
        <v>176</v>
      </c>
      <c r="BL274" s="130" t="s">
        <v>176</v>
      </c>
      <c r="BM274" s="130" t="s">
        <v>176</v>
      </c>
      <c r="BN274" s="116">
        <f t="shared" si="291"/>
        <v>0</v>
      </c>
      <c r="BO274" s="130" t="s">
        <v>176</v>
      </c>
      <c r="BP274" s="130" t="s">
        <v>176</v>
      </c>
      <c r="BQ274" s="83">
        <f t="shared" si="292"/>
        <v>1.6666666666666666E-2</v>
      </c>
      <c r="BR274" s="100">
        <f t="shared" si="293"/>
        <v>503.28000000000003</v>
      </c>
    </row>
    <row r="275" spans="1:70" ht="12.75" customHeight="1" outlineLevel="1" x14ac:dyDescent="0.2">
      <c r="A275" s="9">
        <v>288</v>
      </c>
      <c r="B275" s="10" t="s">
        <v>105</v>
      </c>
      <c r="C275" s="11">
        <v>6</v>
      </c>
      <c r="D275" s="12">
        <v>39987</v>
      </c>
      <c r="E275" s="129">
        <v>277.10000000000002</v>
      </c>
      <c r="F275" s="102">
        <v>166.26000000000002</v>
      </c>
      <c r="G275" s="138">
        <f t="shared" si="284"/>
        <v>149.63400000000001</v>
      </c>
      <c r="H275" s="139">
        <f t="shared" si="285"/>
        <v>29.926800000000004</v>
      </c>
      <c r="I275" s="139">
        <f t="shared" si="286"/>
        <v>29.926800000000004</v>
      </c>
      <c r="J275" s="139">
        <f t="shared" si="287"/>
        <v>29.926800000000004</v>
      </c>
      <c r="K275" s="139">
        <f t="shared" si="288"/>
        <v>29.926800000000004</v>
      </c>
      <c r="L275" s="139">
        <f t="shared" si="289"/>
        <v>29.926800000000004</v>
      </c>
      <c r="M275" s="140" t="s">
        <v>176</v>
      </c>
      <c r="N275" s="140" t="s">
        <v>176</v>
      </c>
      <c r="O275" s="130" t="s">
        <v>176</v>
      </c>
      <c r="P275" s="130" t="s">
        <v>176</v>
      </c>
      <c r="Q275" s="130" t="s">
        <v>176</v>
      </c>
      <c r="R275" s="130" t="s">
        <v>176</v>
      </c>
      <c r="S275" s="130" t="s">
        <v>176</v>
      </c>
      <c r="T275" s="130" t="s">
        <v>176</v>
      </c>
      <c r="U275" s="130" t="s">
        <v>176</v>
      </c>
      <c r="V275" s="130" t="s">
        <v>176</v>
      </c>
      <c r="W275" s="130" t="s">
        <v>176</v>
      </c>
      <c r="X275" s="130" t="s">
        <v>176</v>
      </c>
      <c r="Y275" s="130" t="s">
        <v>176</v>
      </c>
      <c r="Z275" s="130" t="s">
        <v>176</v>
      </c>
      <c r="AA275" s="100">
        <f t="shared" si="290"/>
        <v>0</v>
      </c>
      <c r="AB275" s="130" t="s">
        <v>176</v>
      </c>
      <c r="AC275" s="130" t="s">
        <v>176</v>
      </c>
      <c r="AD275" s="130" t="s">
        <v>176</v>
      </c>
      <c r="AE275" s="130" t="s">
        <v>176</v>
      </c>
      <c r="AF275" s="130" t="s">
        <v>176</v>
      </c>
      <c r="AG275" s="130" t="s">
        <v>176</v>
      </c>
      <c r="AH275" s="130" t="s">
        <v>176</v>
      </c>
      <c r="AI275" s="130" t="s">
        <v>176</v>
      </c>
      <c r="AJ275" s="130" t="s">
        <v>176</v>
      </c>
      <c r="AK275" s="130" t="s">
        <v>176</v>
      </c>
      <c r="AL275" s="130" t="s">
        <v>176</v>
      </c>
      <c r="AM275" s="130" t="s">
        <v>176</v>
      </c>
      <c r="AN275" s="130" t="s">
        <v>176</v>
      </c>
      <c r="AO275" s="130" t="s">
        <v>176</v>
      </c>
      <c r="AP275" s="130" t="s">
        <v>176</v>
      </c>
      <c r="AQ275" s="130" t="s">
        <v>176</v>
      </c>
      <c r="AR275" s="130" t="s">
        <v>176</v>
      </c>
      <c r="AS275" s="130" t="s">
        <v>176</v>
      </c>
      <c r="AT275" s="130" t="s">
        <v>176</v>
      </c>
      <c r="AU275" s="130" t="s">
        <v>176</v>
      </c>
      <c r="AV275" s="130" t="s">
        <v>176</v>
      </c>
      <c r="AW275" s="130" t="s">
        <v>176</v>
      </c>
      <c r="AX275" s="130" t="s">
        <v>176</v>
      </c>
      <c r="AY275" s="130" t="s">
        <v>176</v>
      </c>
      <c r="AZ275" s="130" t="s">
        <v>176</v>
      </c>
      <c r="BA275" s="201" t="s">
        <v>176</v>
      </c>
      <c r="BB275" s="130" t="s">
        <v>176</v>
      </c>
      <c r="BC275" s="130" t="s">
        <v>176</v>
      </c>
      <c r="BD275" s="130" t="s">
        <v>176</v>
      </c>
      <c r="BE275" s="130" t="s">
        <v>176</v>
      </c>
      <c r="BF275" s="130" t="s">
        <v>176</v>
      </c>
      <c r="BG275" s="130" t="s">
        <v>176</v>
      </c>
      <c r="BH275" s="130" t="s">
        <v>176</v>
      </c>
      <c r="BI275" s="130" t="s">
        <v>176</v>
      </c>
      <c r="BJ275" s="130" t="s">
        <v>176</v>
      </c>
      <c r="BK275" s="130" t="s">
        <v>176</v>
      </c>
      <c r="BL275" s="130" t="s">
        <v>176</v>
      </c>
      <c r="BM275" s="130" t="s">
        <v>176</v>
      </c>
      <c r="BN275" s="116">
        <f t="shared" si="291"/>
        <v>0</v>
      </c>
      <c r="BO275" s="130" t="s">
        <v>176</v>
      </c>
      <c r="BP275" s="130" t="s">
        <v>176</v>
      </c>
      <c r="BQ275" s="83">
        <f t="shared" si="292"/>
        <v>1.6666666666666666E-2</v>
      </c>
      <c r="BR275" s="100">
        <f t="shared" si="293"/>
        <v>149.63400000000001</v>
      </c>
    </row>
    <row r="276" spans="1:70" ht="12.75" customHeight="1" outlineLevel="1" x14ac:dyDescent="0.2">
      <c r="A276" s="9">
        <v>290</v>
      </c>
      <c r="B276" s="10" t="s">
        <v>105</v>
      </c>
      <c r="C276" s="11">
        <v>6</v>
      </c>
      <c r="D276" s="12">
        <v>39987</v>
      </c>
      <c r="E276" s="129">
        <v>277.10000000000002</v>
      </c>
      <c r="F276" s="102">
        <v>166.26000000000002</v>
      </c>
      <c r="G276" s="138">
        <f t="shared" si="284"/>
        <v>149.63400000000001</v>
      </c>
      <c r="H276" s="139">
        <f t="shared" si="285"/>
        <v>29.926800000000004</v>
      </c>
      <c r="I276" s="139">
        <f t="shared" si="286"/>
        <v>29.926800000000004</v>
      </c>
      <c r="J276" s="139">
        <f t="shared" si="287"/>
        <v>29.926800000000004</v>
      </c>
      <c r="K276" s="139">
        <f t="shared" si="288"/>
        <v>29.926800000000004</v>
      </c>
      <c r="L276" s="139">
        <f t="shared" si="289"/>
        <v>29.926800000000004</v>
      </c>
      <c r="M276" s="140" t="s">
        <v>176</v>
      </c>
      <c r="N276" s="140" t="s">
        <v>176</v>
      </c>
      <c r="O276" s="130" t="s">
        <v>176</v>
      </c>
      <c r="P276" s="130" t="s">
        <v>176</v>
      </c>
      <c r="Q276" s="130" t="s">
        <v>176</v>
      </c>
      <c r="R276" s="130" t="s">
        <v>176</v>
      </c>
      <c r="S276" s="130" t="s">
        <v>176</v>
      </c>
      <c r="T276" s="130" t="s">
        <v>176</v>
      </c>
      <c r="U276" s="130" t="s">
        <v>176</v>
      </c>
      <c r="V276" s="130" t="s">
        <v>176</v>
      </c>
      <c r="W276" s="130" t="s">
        <v>176</v>
      </c>
      <c r="X276" s="130" t="s">
        <v>176</v>
      </c>
      <c r="Y276" s="130" t="s">
        <v>176</v>
      </c>
      <c r="Z276" s="130" t="s">
        <v>176</v>
      </c>
      <c r="AA276" s="100">
        <f t="shared" si="290"/>
        <v>0</v>
      </c>
      <c r="AB276" s="130" t="s">
        <v>176</v>
      </c>
      <c r="AC276" s="130" t="s">
        <v>176</v>
      </c>
      <c r="AD276" s="130" t="s">
        <v>176</v>
      </c>
      <c r="AE276" s="130" t="s">
        <v>176</v>
      </c>
      <c r="AF276" s="130" t="s">
        <v>176</v>
      </c>
      <c r="AG276" s="130" t="s">
        <v>176</v>
      </c>
      <c r="AH276" s="130" t="s">
        <v>176</v>
      </c>
      <c r="AI276" s="130" t="s">
        <v>176</v>
      </c>
      <c r="AJ276" s="130" t="s">
        <v>176</v>
      </c>
      <c r="AK276" s="130" t="s">
        <v>176</v>
      </c>
      <c r="AL276" s="130" t="s">
        <v>176</v>
      </c>
      <c r="AM276" s="130" t="s">
        <v>176</v>
      </c>
      <c r="AN276" s="130" t="s">
        <v>176</v>
      </c>
      <c r="AO276" s="130" t="s">
        <v>176</v>
      </c>
      <c r="AP276" s="130" t="s">
        <v>176</v>
      </c>
      <c r="AQ276" s="130" t="s">
        <v>176</v>
      </c>
      <c r="AR276" s="130" t="s">
        <v>176</v>
      </c>
      <c r="AS276" s="130" t="s">
        <v>176</v>
      </c>
      <c r="AT276" s="130" t="s">
        <v>176</v>
      </c>
      <c r="AU276" s="130" t="s">
        <v>176</v>
      </c>
      <c r="AV276" s="130" t="s">
        <v>176</v>
      </c>
      <c r="AW276" s="130" t="s">
        <v>176</v>
      </c>
      <c r="AX276" s="130" t="s">
        <v>176</v>
      </c>
      <c r="AY276" s="130" t="s">
        <v>176</v>
      </c>
      <c r="AZ276" s="130" t="s">
        <v>176</v>
      </c>
      <c r="BA276" s="201" t="s">
        <v>176</v>
      </c>
      <c r="BB276" s="130" t="s">
        <v>176</v>
      </c>
      <c r="BC276" s="130" t="s">
        <v>176</v>
      </c>
      <c r="BD276" s="130" t="s">
        <v>176</v>
      </c>
      <c r="BE276" s="130" t="s">
        <v>176</v>
      </c>
      <c r="BF276" s="130" t="s">
        <v>176</v>
      </c>
      <c r="BG276" s="130" t="s">
        <v>176</v>
      </c>
      <c r="BH276" s="130" t="s">
        <v>176</v>
      </c>
      <c r="BI276" s="130" t="s">
        <v>176</v>
      </c>
      <c r="BJ276" s="130" t="s">
        <v>176</v>
      </c>
      <c r="BK276" s="130" t="s">
        <v>176</v>
      </c>
      <c r="BL276" s="130" t="s">
        <v>176</v>
      </c>
      <c r="BM276" s="130" t="s">
        <v>176</v>
      </c>
      <c r="BN276" s="116">
        <f t="shared" si="291"/>
        <v>0</v>
      </c>
      <c r="BO276" s="130" t="s">
        <v>176</v>
      </c>
      <c r="BP276" s="130" t="s">
        <v>176</v>
      </c>
      <c r="BQ276" s="83">
        <f t="shared" si="292"/>
        <v>1.6666666666666666E-2</v>
      </c>
      <c r="BR276" s="100">
        <f t="shared" si="293"/>
        <v>149.63400000000001</v>
      </c>
    </row>
    <row r="277" spans="1:70" ht="12.75" customHeight="1" outlineLevel="1" x14ac:dyDescent="0.2">
      <c r="A277" s="9">
        <v>291</v>
      </c>
      <c r="B277" s="10" t="s">
        <v>105</v>
      </c>
      <c r="C277" s="11">
        <v>6</v>
      </c>
      <c r="D277" s="12">
        <v>39987</v>
      </c>
      <c r="E277" s="129">
        <v>277.10000000000002</v>
      </c>
      <c r="F277" s="102">
        <v>166.26000000000002</v>
      </c>
      <c r="G277" s="138">
        <f t="shared" si="284"/>
        <v>149.63400000000001</v>
      </c>
      <c r="H277" s="139">
        <f t="shared" si="285"/>
        <v>29.926800000000004</v>
      </c>
      <c r="I277" s="139">
        <f t="shared" si="286"/>
        <v>29.926800000000004</v>
      </c>
      <c r="J277" s="139">
        <f t="shared" si="287"/>
        <v>29.926800000000004</v>
      </c>
      <c r="K277" s="139">
        <f t="shared" si="288"/>
        <v>29.926800000000004</v>
      </c>
      <c r="L277" s="139">
        <f t="shared" si="289"/>
        <v>29.926800000000004</v>
      </c>
      <c r="M277" s="140" t="s">
        <v>176</v>
      </c>
      <c r="N277" s="140" t="s">
        <v>176</v>
      </c>
      <c r="O277" s="130" t="s">
        <v>176</v>
      </c>
      <c r="P277" s="130" t="s">
        <v>176</v>
      </c>
      <c r="Q277" s="130" t="s">
        <v>176</v>
      </c>
      <c r="R277" s="130" t="s">
        <v>176</v>
      </c>
      <c r="S277" s="130" t="s">
        <v>176</v>
      </c>
      <c r="T277" s="130" t="s">
        <v>176</v>
      </c>
      <c r="U277" s="130" t="s">
        <v>176</v>
      </c>
      <c r="V277" s="130" t="s">
        <v>176</v>
      </c>
      <c r="W277" s="130" t="s">
        <v>176</v>
      </c>
      <c r="X277" s="130" t="s">
        <v>176</v>
      </c>
      <c r="Y277" s="130" t="s">
        <v>176</v>
      </c>
      <c r="Z277" s="130" t="s">
        <v>176</v>
      </c>
      <c r="AA277" s="100">
        <f t="shared" si="290"/>
        <v>0</v>
      </c>
      <c r="AB277" s="130" t="s">
        <v>176</v>
      </c>
      <c r="AC277" s="130" t="s">
        <v>176</v>
      </c>
      <c r="AD277" s="130" t="s">
        <v>176</v>
      </c>
      <c r="AE277" s="130" t="s">
        <v>176</v>
      </c>
      <c r="AF277" s="130" t="s">
        <v>176</v>
      </c>
      <c r="AG277" s="130" t="s">
        <v>176</v>
      </c>
      <c r="AH277" s="130" t="s">
        <v>176</v>
      </c>
      <c r="AI277" s="130" t="s">
        <v>176</v>
      </c>
      <c r="AJ277" s="130" t="s">
        <v>176</v>
      </c>
      <c r="AK277" s="130" t="s">
        <v>176</v>
      </c>
      <c r="AL277" s="130" t="s">
        <v>176</v>
      </c>
      <c r="AM277" s="130" t="s">
        <v>176</v>
      </c>
      <c r="AN277" s="130" t="s">
        <v>176</v>
      </c>
      <c r="AO277" s="130" t="s">
        <v>176</v>
      </c>
      <c r="AP277" s="130" t="s">
        <v>176</v>
      </c>
      <c r="AQ277" s="130" t="s">
        <v>176</v>
      </c>
      <c r="AR277" s="130" t="s">
        <v>176</v>
      </c>
      <c r="AS277" s="130" t="s">
        <v>176</v>
      </c>
      <c r="AT277" s="130" t="s">
        <v>176</v>
      </c>
      <c r="AU277" s="130" t="s">
        <v>176</v>
      </c>
      <c r="AV277" s="130" t="s">
        <v>176</v>
      </c>
      <c r="AW277" s="130" t="s">
        <v>176</v>
      </c>
      <c r="AX277" s="130" t="s">
        <v>176</v>
      </c>
      <c r="AY277" s="130" t="s">
        <v>176</v>
      </c>
      <c r="AZ277" s="130" t="s">
        <v>176</v>
      </c>
      <c r="BA277" s="201" t="s">
        <v>176</v>
      </c>
      <c r="BB277" s="130" t="s">
        <v>176</v>
      </c>
      <c r="BC277" s="130" t="s">
        <v>176</v>
      </c>
      <c r="BD277" s="130" t="s">
        <v>176</v>
      </c>
      <c r="BE277" s="130" t="s">
        <v>176</v>
      </c>
      <c r="BF277" s="130" t="s">
        <v>176</v>
      </c>
      <c r="BG277" s="130" t="s">
        <v>176</v>
      </c>
      <c r="BH277" s="130" t="s">
        <v>176</v>
      </c>
      <c r="BI277" s="130" t="s">
        <v>176</v>
      </c>
      <c r="BJ277" s="130" t="s">
        <v>176</v>
      </c>
      <c r="BK277" s="130" t="s">
        <v>176</v>
      </c>
      <c r="BL277" s="130" t="s">
        <v>176</v>
      </c>
      <c r="BM277" s="130" t="s">
        <v>176</v>
      </c>
      <c r="BN277" s="116">
        <f t="shared" si="291"/>
        <v>0</v>
      </c>
      <c r="BO277" s="130" t="s">
        <v>176</v>
      </c>
      <c r="BP277" s="130" t="s">
        <v>176</v>
      </c>
      <c r="BQ277" s="83">
        <f t="shared" si="292"/>
        <v>1.6666666666666666E-2</v>
      </c>
      <c r="BR277" s="100">
        <f t="shared" si="293"/>
        <v>149.63400000000001</v>
      </c>
    </row>
    <row r="278" spans="1:70" ht="12.75" customHeight="1" outlineLevel="1" x14ac:dyDescent="0.2">
      <c r="A278" s="9">
        <v>292</v>
      </c>
      <c r="B278" s="10" t="s">
        <v>105</v>
      </c>
      <c r="C278" s="11">
        <v>6</v>
      </c>
      <c r="D278" s="12">
        <v>39987</v>
      </c>
      <c r="E278" s="129">
        <v>277.10000000000002</v>
      </c>
      <c r="F278" s="102">
        <v>166.26000000000002</v>
      </c>
      <c r="G278" s="138">
        <f t="shared" si="284"/>
        <v>149.63400000000001</v>
      </c>
      <c r="H278" s="139">
        <f t="shared" si="285"/>
        <v>29.926800000000004</v>
      </c>
      <c r="I278" s="139">
        <f t="shared" si="286"/>
        <v>29.926800000000004</v>
      </c>
      <c r="J278" s="139">
        <f t="shared" si="287"/>
        <v>29.926800000000004</v>
      </c>
      <c r="K278" s="139">
        <f t="shared" si="288"/>
        <v>29.926800000000004</v>
      </c>
      <c r="L278" s="139">
        <f t="shared" si="289"/>
        <v>29.926800000000004</v>
      </c>
      <c r="M278" s="140" t="s">
        <v>176</v>
      </c>
      <c r="N278" s="140" t="s">
        <v>176</v>
      </c>
      <c r="O278" s="130" t="s">
        <v>176</v>
      </c>
      <c r="P278" s="130" t="s">
        <v>176</v>
      </c>
      <c r="Q278" s="130" t="s">
        <v>176</v>
      </c>
      <c r="R278" s="130" t="s">
        <v>176</v>
      </c>
      <c r="S278" s="130" t="s">
        <v>176</v>
      </c>
      <c r="T278" s="130" t="s">
        <v>176</v>
      </c>
      <c r="U278" s="130" t="s">
        <v>176</v>
      </c>
      <c r="V278" s="130" t="s">
        <v>176</v>
      </c>
      <c r="W278" s="130" t="s">
        <v>176</v>
      </c>
      <c r="X278" s="130" t="s">
        <v>176</v>
      </c>
      <c r="Y278" s="130" t="s">
        <v>176</v>
      </c>
      <c r="Z278" s="130" t="s">
        <v>176</v>
      </c>
      <c r="AA278" s="100">
        <f t="shared" si="290"/>
        <v>0</v>
      </c>
      <c r="AB278" s="130" t="s">
        <v>176</v>
      </c>
      <c r="AC278" s="130" t="s">
        <v>176</v>
      </c>
      <c r="AD278" s="130" t="s">
        <v>176</v>
      </c>
      <c r="AE278" s="130" t="s">
        <v>176</v>
      </c>
      <c r="AF278" s="130" t="s">
        <v>176</v>
      </c>
      <c r="AG278" s="130" t="s">
        <v>176</v>
      </c>
      <c r="AH278" s="130" t="s">
        <v>176</v>
      </c>
      <c r="AI278" s="130" t="s">
        <v>176</v>
      </c>
      <c r="AJ278" s="130" t="s">
        <v>176</v>
      </c>
      <c r="AK278" s="130" t="s">
        <v>176</v>
      </c>
      <c r="AL278" s="130" t="s">
        <v>176</v>
      </c>
      <c r="AM278" s="130" t="s">
        <v>176</v>
      </c>
      <c r="AN278" s="130" t="s">
        <v>176</v>
      </c>
      <c r="AO278" s="130" t="s">
        <v>176</v>
      </c>
      <c r="AP278" s="130" t="s">
        <v>176</v>
      </c>
      <c r="AQ278" s="130" t="s">
        <v>176</v>
      </c>
      <c r="AR278" s="130" t="s">
        <v>176</v>
      </c>
      <c r="AS278" s="130" t="s">
        <v>176</v>
      </c>
      <c r="AT278" s="130" t="s">
        <v>176</v>
      </c>
      <c r="AU278" s="130" t="s">
        <v>176</v>
      </c>
      <c r="AV278" s="130" t="s">
        <v>176</v>
      </c>
      <c r="AW278" s="130" t="s">
        <v>176</v>
      </c>
      <c r="AX278" s="130" t="s">
        <v>176</v>
      </c>
      <c r="AY278" s="130" t="s">
        <v>176</v>
      </c>
      <c r="AZ278" s="130" t="s">
        <v>176</v>
      </c>
      <c r="BA278" s="201" t="s">
        <v>176</v>
      </c>
      <c r="BB278" s="130" t="s">
        <v>176</v>
      </c>
      <c r="BC278" s="130" t="s">
        <v>176</v>
      </c>
      <c r="BD278" s="130" t="s">
        <v>176</v>
      </c>
      <c r="BE278" s="130" t="s">
        <v>176</v>
      </c>
      <c r="BF278" s="130" t="s">
        <v>176</v>
      </c>
      <c r="BG278" s="130" t="s">
        <v>176</v>
      </c>
      <c r="BH278" s="130" t="s">
        <v>176</v>
      </c>
      <c r="BI278" s="130" t="s">
        <v>176</v>
      </c>
      <c r="BJ278" s="130" t="s">
        <v>176</v>
      </c>
      <c r="BK278" s="130" t="s">
        <v>176</v>
      </c>
      <c r="BL278" s="130" t="s">
        <v>176</v>
      </c>
      <c r="BM278" s="130" t="s">
        <v>176</v>
      </c>
      <c r="BN278" s="116">
        <f t="shared" si="291"/>
        <v>0</v>
      </c>
      <c r="BO278" s="130" t="s">
        <v>176</v>
      </c>
      <c r="BP278" s="130" t="s">
        <v>176</v>
      </c>
      <c r="BQ278" s="83">
        <f t="shared" si="292"/>
        <v>1.6666666666666666E-2</v>
      </c>
      <c r="BR278" s="100">
        <f t="shared" si="293"/>
        <v>149.63400000000001</v>
      </c>
    </row>
    <row r="279" spans="1:70" ht="12.75" customHeight="1" outlineLevel="1" x14ac:dyDescent="0.2">
      <c r="A279" s="9">
        <v>294</v>
      </c>
      <c r="B279" s="10" t="s">
        <v>105</v>
      </c>
      <c r="C279" s="11">
        <v>6</v>
      </c>
      <c r="D279" s="12">
        <v>39987</v>
      </c>
      <c r="E279" s="129">
        <v>277.10000000000002</v>
      </c>
      <c r="F279" s="102">
        <v>166.26000000000002</v>
      </c>
      <c r="G279" s="138">
        <f t="shared" si="284"/>
        <v>149.63400000000001</v>
      </c>
      <c r="H279" s="139">
        <f t="shared" si="285"/>
        <v>29.926800000000004</v>
      </c>
      <c r="I279" s="139">
        <f t="shared" si="286"/>
        <v>29.926800000000004</v>
      </c>
      <c r="J279" s="139">
        <f t="shared" si="287"/>
        <v>29.926800000000004</v>
      </c>
      <c r="K279" s="139">
        <f t="shared" si="288"/>
        <v>29.926800000000004</v>
      </c>
      <c r="L279" s="139">
        <f t="shared" si="289"/>
        <v>29.926800000000004</v>
      </c>
      <c r="M279" s="140" t="s">
        <v>176</v>
      </c>
      <c r="N279" s="140" t="s">
        <v>176</v>
      </c>
      <c r="O279" s="130" t="s">
        <v>176</v>
      </c>
      <c r="P279" s="130" t="s">
        <v>176</v>
      </c>
      <c r="Q279" s="130" t="s">
        <v>176</v>
      </c>
      <c r="R279" s="130" t="s">
        <v>176</v>
      </c>
      <c r="S279" s="130" t="s">
        <v>176</v>
      </c>
      <c r="T279" s="130" t="s">
        <v>176</v>
      </c>
      <c r="U279" s="130" t="s">
        <v>176</v>
      </c>
      <c r="V279" s="130" t="s">
        <v>176</v>
      </c>
      <c r="W279" s="130" t="s">
        <v>176</v>
      </c>
      <c r="X279" s="130" t="s">
        <v>176</v>
      </c>
      <c r="Y279" s="130" t="s">
        <v>176</v>
      </c>
      <c r="Z279" s="130" t="s">
        <v>176</v>
      </c>
      <c r="AA279" s="100">
        <f t="shared" si="290"/>
        <v>0</v>
      </c>
      <c r="AB279" s="130" t="s">
        <v>176</v>
      </c>
      <c r="AC279" s="130" t="s">
        <v>176</v>
      </c>
      <c r="AD279" s="130" t="s">
        <v>176</v>
      </c>
      <c r="AE279" s="130" t="s">
        <v>176</v>
      </c>
      <c r="AF279" s="130" t="s">
        <v>176</v>
      </c>
      <c r="AG279" s="130" t="s">
        <v>176</v>
      </c>
      <c r="AH279" s="130" t="s">
        <v>176</v>
      </c>
      <c r="AI279" s="130" t="s">
        <v>176</v>
      </c>
      <c r="AJ279" s="130" t="s">
        <v>176</v>
      </c>
      <c r="AK279" s="130" t="s">
        <v>176</v>
      </c>
      <c r="AL279" s="130" t="s">
        <v>176</v>
      </c>
      <c r="AM279" s="130" t="s">
        <v>176</v>
      </c>
      <c r="AN279" s="130" t="s">
        <v>176</v>
      </c>
      <c r="AO279" s="130" t="s">
        <v>176</v>
      </c>
      <c r="AP279" s="130" t="s">
        <v>176</v>
      </c>
      <c r="AQ279" s="130" t="s">
        <v>176</v>
      </c>
      <c r="AR279" s="130" t="s">
        <v>176</v>
      </c>
      <c r="AS279" s="130" t="s">
        <v>176</v>
      </c>
      <c r="AT279" s="130" t="s">
        <v>176</v>
      </c>
      <c r="AU279" s="130" t="s">
        <v>176</v>
      </c>
      <c r="AV279" s="130" t="s">
        <v>176</v>
      </c>
      <c r="AW279" s="130" t="s">
        <v>176</v>
      </c>
      <c r="AX279" s="130" t="s">
        <v>176</v>
      </c>
      <c r="AY279" s="130" t="s">
        <v>176</v>
      </c>
      <c r="AZ279" s="130" t="s">
        <v>176</v>
      </c>
      <c r="BA279" s="201" t="s">
        <v>176</v>
      </c>
      <c r="BB279" s="130" t="s">
        <v>176</v>
      </c>
      <c r="BC279" s="130" t="s">
        <v>176</v>
      </c>
      <c r="BD279" s="130" t="s">
        <v>176</v>
      </c>
      <c r="BE279" s="130" t="s">
        <v>176</v>
      </c>
      <c r="BF279" s="130" t="s">
        <v>176</v>
      </c>
      <c r="BG279" s="130" t="s">
        <v>176</v>
      </c>
      <c r="BH279" s="130" t="s">
        <v>176</v>
      </c>
      <c r="BI279" s="130" t="s">
        <v>176</v>
      </c>
      <c r="BJ279" s="130" t="s">
        <v>176</v>
      </c>
      <c r="BK279" s="130" t="s">
        <v>176</v>
      </c>
      <c r="BL279" s="130" t="s">
        <v>176</v>
      </c>
      <c r="BM279" s="130" t="s">
        <v>176</v>
      </c>
      <c r="BN279" s="116">
        <f t="shared" si="291"/>
        <v>0</v>
      </c>
      <c r="BO279" s="130" t="s">
        <v>176</v>
      </c>
      <c r="BP279" s="130" t="s">
        <v>176</v>
      </c>
      <c r="BQ279" s="83">
        <f t="shared" si="292"/>
        <v>1.6666666666666666E-2</v>
      </c>
      <c r="BR279" s="100">
        <f t="shared" si="293"/>
        <v>149.63400000000001</v>
      </c>
    </row>
    <row r="280" spans="1:70" ht="12.75" customHeight="1" outlineLevel="1" x14ac:dyDescent="0.2">
      <c r="A280" s="9">
        <v>296</v>
      </c>
      <c r="B280" s="10" t="s">
        <v>107</v>
      </c>
      <c r="C280" s="11">
        <v>44</v>
      </c>
      <c r="D280" s="12">
        <v>40001</v>
      </c>
      <c r="E280" s="129">
        <v>342.8</v>
      </c>
      <c r="F280" s="102">
        <v>205.68</v>
      </c>
      <c r="G280" s="138">
        <f t="shared" si="284"/>
        <v>185.11200000000002</v>
      </c>
      <c r="H280" s="139">
        <f t="shared" si="285"/>
        <v>37.022400000000005</v>
      </c>
      <c r="I280" s="139">
        <f t="shared" si="286"/>
        <v>37.022400000000005</v>
      </c>
      <c r="J280" s="139">
        <f t="shared" si="287"/>
        <v>37.022400000000005</v>
      </c>
      <c r="K280" s="139">
        <f t="shared" si="288"/>
        <v>37.022400000000005</v>
      </c>
      <c r="L280" s="139">
        <f t="shared" si="289"/>
        <v>37.022400000000005</v>
      </c>
      <c r="M280" s="140" t="s">
        <v>176</v>
      </c>
      <c r="N280" s="140" t="s">
        <v>176</v>
      </c>
      <c r="O280" s="130" t="s">
        <v>176</v>
      </c>
      <c r="P280" s="130" t="s">
        <v>176</v>
      </c>
      <c r="Q280" s="130" t="s">
        <v>176</v>
      </c>
      <c r="R280" s="130" t="s">
        <v>176</v>
      </c>
      <c r="S280" s="130" t="s">
        <v>176</v>
      </c>
      <c r="T280" s="130" t="s">
        <v>176</v>
      </c>
      <c r="U280" s="130" t="s">
        <v>176</v>
      </c>
      <c r="V280" s="130" t="s">
        <v>176</v>
      </c>
      <c r="W280" s="130" t="s">
        <v>176</v>
      </c>
      <c r="X280" s="130" t="s">
        <v>176</v>
      </c>
      <c r="Y280" s="130" t="s">
        <v>176</v>
      </c>
      <c r="Z280" s="130" t="s">
        <v>176</v>
      </c>
      <c r="AA280" s="100">
        <f t="shared" si="290"/>
        <v>0</v>
      </c>
      <c r="AB280" s="130" t="s">
        <v>176</v>
      </c>
      <c r="AC280" s="130" t="s">
        <v>176</v>
      </c>
      <c r="AD280" s="130" t="s">
        <v>176</v>
      </c>
      <c r="AE280" s="130" t="s">
        <v>176</v>
      </c>
      <c r="AF280" s="130" t="s">
        <v>176</v>
      </c>
      <c r="AG280" s="130" t="s">
        <v>176</v>
      </c>
      <c r="AH280" s="130" t="s">
        <v>176</v>
      </c>
      <c r="AI280" s="130" t="s">
        <v>176</v>
      </c>
      <c r="AJ280" s="130" t="s">
        <v>176</v>
      </c>
      <c r="AK280" s="130" t="s">
        <v>176</v>
      </c>
      <c r="AL280" s="130" t="s">
        <v>176</v>
      </c>
      <c r="AM280" s="130" t="s">
        <v>176</v>
      </c>
      <c r="AN280" s="130" t="s">
        <v>176</v>
      </c>
      <c r="AO280" s="130" t="s">
        <v>176</v>
      </c>
      <c r="AP280" s="130" t="s">
        <v>176</v>
      </c>
      <c r="AQ280" s="130" t="s">
        <v>176</v>
      </c>
      <c r="AR280" s="130" t="s">
        <v>176</v>
      </c>
      <c r="AS280" s="130" t="s">
        <v>176</v>
      </c>
      <c r="AT280" s="130" t="s">
        <v>176</v>
      </c>
      <c r="AU280" s="130" t="s">
        <v>176</v>
      </c>
      <c r="AV280" s="130" t="s">
        <v>176</v>
      </c>
      <c r="AW280" s="130" t="s">
        <v>176</v>
      </c>
      <c r="AX280" s="130" t="s">
        <v>176</v>
      </c>
      <c r="AY280" s="130" t="s">
        <v>176</v>
      </c>
      <c r="AZ280" s="130" t="s">
        <v>176</v>
      </c>
      <c r="BA280" s="201" t="s">
        <v>176</v>
      </c>
      <c r="BB280" s="130" t="s">
        <v>176</v>
      </c>
      <c r="BC280" s="130" t="s">
        <v>176</v>
      </c>
      <c r="BD280" s="130" t="s">
        <v>176</v>
      </c>
      <c r="BE280" s="130" t="s">
        <v>176</v>
      </c>
      <c r="BF280" s="130" t="s">
        <v>176</v>
      </c>
      <c r="BG280" s="130" t="s">
        <v>176</v>
      </c>
      <c r="BH280" s="130" t="s">
        <v>176</v>
      </c>
      <c r="BI280" s="130" t="s">
        <v>176</v>
      </c>
      <c r="BJ280" s="130" t="s">
        <v>176</v>
      </c>
      <c r="BK280" s="130" t="s">
        <v>176</v>
      </c>
      <c r="BL280" s="130" t="s">
        <v>176</v>
      </c>
      <c r="BM280" s="130" t="s">
        <v>176</v>
      </c>
      <c r="BN280" s="116">
        <f t="shared" si="291"/>
        <v>0</v>
      </c>
      <c r="BO280" s="130" t="s">
        <v>176</v>
      </c>
      <c r="BP280" s="130" t="s">
        <v>176</v>
      </c>
      <c r="BQ280" s="83">
        <f t="shared" si="292"/>
        <v>1.6666666666666666E-2</v>
      </c>
      <c r="BR280" s="100">
        <f t="shared" si="293"/>
        <v>185.11200000000002</v>
      </c>
    </row>
    <row r="281" spans="1:70" ht="12.75" customHeight="1" outlineLevel="1" x14ac:dyDescent="0.2">
      <c r="A281" s="9">
        <v>300</v>
      </c>
      <c r="B281" s="10" t="s">
        <v>107</v>
      </c>
      <c r="C281" s="11">
        <v>44</v>
      </c>
      <c r="D281" s="12">
        <v>40001</v>
      </c>
      <c r="E281" s="129">
        <v>342.8</v>
      </c>
      <c r="F281" s="102">
        <v>205.68</v>
      </c>
      <c r="G281" s="138">
        <f t="shared" si="284"/>
        <v>185.11200000000002</v>
      </c>
      <c r="H281" s="139">
        <f t="shared" si="285"/>
        <v>37.022400000000005</v>
      </c>
      <c r="I281" s="139">
        <f t="shared" si="286"/>
        <v>37.022400000000005</v>
      </c>
      <c r="J281" s="139">
        <f t="shared" si="287"/>
        <v>37.022400000000005</v>
      </c>
      <c r="K281" s="139">
        <f t="shared" si="288"/>
        <v>37.022400000000005</v>
      </c>
      <c r="L281" s="139">
        <f t="shared" si="289"/>
        <v>37.022400000000005</v>
      </c>
      <c r="M281" s="140" t="s">
        <v>176</v>
      </c>
      <c r="N281" s="140" t="s">
        <v>176</v>
      </c>
      <c r="O281" s="130" t="s">
        <v>176</v>
      </c>
      <c r="P281" s="130" t="s">
        <v>176</v>
      </c>
      <c r="Q281" s="130" t="s">
        <v>176</v>
      </c>
      <c r="R281" s="130" t="s">
        <v>176</v>
      </c>
      <c r="S281" s="130" t="s">
        <v>176</v>
      </c>
      <c r="T281" s="130" t="s">
        <v>176</v>
      </c>
      <c r="U281" s="130" t="s">
        <v>176</v>
      </c>
      <c r="V281" s="130" t="s">
        <v>176</v>
      </c>
      <c r="W281" s="130" t="s">
        <v>176</v>
      </c>
      <c r="X281" s="130" t="s">
        <v>176</v>
      </c>
      <c r="Y281" s="130" t="s">
        <v>176</v>
      </c>
      <c r="Z281" s="130" t="s">
        <v>176</v>
      </c>
      <c r="AA281" s="100">
        <f t="shared" si="290"/>
        <v>0</v>
      </c>
      <c r="AB281" s="130" t="s">
        <v>176</v>
      </c>
      <c r="AC281" s="130" t="s">
        <v>176</v>
      </c>
      <c r="AD281" s="130" t="s">
        <v>176</v>
      </c>
      <c r="AE281" s="130" t="s">
        <v>176</v>
      </c>
      <c r="AF281" s="130" t="s">
        <v>176</v>
      </c>
      <c r="AG281" s="130" t="s">
        <v>176</v>
      </c>
      <c r="AH281" s="130" t="s">
        <v>176</v>
      </c>
      <c r="AI281" s="130" t="s">
        <v>176</v>
      </c>
      <c r="AJ281" s="130" t="s">
        <v>176</v>
      </c>
      <c r="AK281" s="130" t="s">
        <v>176</v>
      </c>
      <c r="AL281" s="130" t="s">
        <v>176</v>
      </c>
      <c r="AM281" s="130" t="s">
        <v>176</v>
      </c>
      <c r="AN281" s="130" t="s">
        <v>176</v>
      </c>
      <c r="AO281" s="130" t="s">
        <v>176</v>
      </c>
      <c r="AP281" s="130" t="s">
        <v>176</v>
      </c>
      <c r="AQ281" s="130" t="s">
        <v>176</v>
      </c>
      <c r="AR281" s="130" t="s">
        <v>176</v>
      </c>
      <c r="AS281" s="130" t="s">
        <v>176</v>
      </c>
      <c r="AT281" s="130" t="s">
        <v>176</v>
      </c>
      <c r="AU281" s="130" t="s">
        <v>176</v>
      </c>
      <c r="AV281" s="130" t="s">
        <v>176</v>
      </c>
      <c r="AW281" s="130" t="s">
        <v>176</v>
      </c>
      <c r="AX281" s="130" t="s">
        <v>176</v>
      </c>
      <c r="AY281" s="130" t="s">
        <v>176</v>
      </c>
      <c r="AZ281" s="130" t="s">
        <v>176</v>
      </c>
      <c r="BA281" s="201" t="s">
        <v>176</v>
      </c>
      <c r="BB281" s="130" t="s">
        <v>176</v>
      </c>
      <c r="BC281" s="130" t="s">
        <v>176</v>
      </c>
      <c r="BD281" s="130" t="s">
        <v>176</v>
      </c>
      <c r="BE281" s="130" t="s">
        <v>176</v>
      </c>
      <c r="BF281" s="130" t="s">
        <v>176</v>
      </c>
      <c r="BG281" s="130" t="s">
        <v>176</v>
      </c>
      <c r="BH281" s="130" t="s">
        <v>176</v>
      </c>
      <c r="BI281" s="130" t="s">
        <v>176</v>
      </c>
      <c r="BJ281" s="130" t="s">
        <v>176</v>
      </c>
      <c r="BK281" s="130" t="s">
        <v>176</v>
      </c>
      <c r="BL281" s="130" t="s">
        <v>176</v>
      </c>
      <c r="BM281" s="130" t="s">
        <v>176</v>
      </c>
      <c r="BN281" s="116">
        <f t="shared" si="291"/>
        <v>0</v>
      </c>
      <c r="BO281" s="130" t="s">
        <v>176</v>
      </c>
      <c r="BP281" s="130" t="s">
        <v>176</v>
      </c>
      <c r="BQ281" s="83">
        <f t="shared" si="292"/>
        <v>1.6666666666666666E-2</v>
      </c>
      <c r="BR281" s="100">
        <f t="shared" si="293"/>
        <v>185.11200000000002</v>
      </c>
    </row>
    <row r="282" spans="1:70" ht="12.75" customHeight="1" outlineLevel="1" x14ac:dyDescent="0.2">
      <c r="A282" s="9">
        <v>304</v>
      </c>
      <c r="B282" s="10" t="s">
        <v>109</v>
      </c>
      <c r="C282" s="11">
        <v>44</v>
      </c>
      <c r="D282" s="12">
        <v>40001</v>
      </c>
      <c r="E282" s="129">
        <v>1625.65</v>
      </c>
      <c r="F282" s="102">
        <v>975.39</v>
      </c>
      <c r="G282" s="138">
        <f t="shared" si="284"/>
        <v>877.851</v>
      </c>
      <c r="H282" s="139">
        <f t="shared" si="285"/>
        <v>175.5702</v>
      </c>
      <c r="I282" s="139">
        <f t="shared" si="286"/>
        <v>175.5702</v>
      </c>
      <c r="J282" s="139">
        <f t="shared" si="287"/>
        <v>175.5702</v>
      </c>
      <c r="K282" s="139">
        <f t="shared" si="288"/>
        <v>175.5702</v>
      </c>
      <c r="L282" s="139">
        <f t="shared" si="289"/>
        <v>175.5702</v>
      </c>
      <c r="M282" s="140" t="s">
        <v>176</v>
      </c>
      <c r="N282" s="140" t="s">
        <v>176</v>
      </c>
      <c r="O282" s="130" t="s">
        <v>176</v>
      </c>
      <c r="P282" s="130" t="s">
        <v>176</v>
      </c>
      <c r="Q282" s="130" t="s">
        <v>176</v>
      </c>
      <c r="R282" s="130" t="s">
        <v>176</v>
      </c>
      <c r="S282" s="130" t="s">
        <v>176</v>
      </c>
      <c r="T282" s="130" t="s">
        <v>176</v>
      </c>
      <c r="U282" s="130" t="s">
        <v>176</v>
      </c>
      <c r="V282" s="130" t="s">
        <v>176</v>
      </c>
      <c r="W282" s="130" t="s">
        <v>176</v>
      </c>
      <c r="X282" s="130" t="s">
        <v>176</v>
      </c>
      <c r="Y282" s="130" t="s">
        <v>176</v>
      </c>
      <c r="Z282" s="130" t="s">
        <v>176</v>
      </c>
      <c r="AA282" s="100">
        <f t="shared" si="290"/>
        <v>0</v>
      </c>
      <c r="AB282" s="130" t="s">
        <v>176</v>
      </c>
      <c r="AC282" s="130" t="s">
        <v>176</v>
      </c>
      <c r="AD282" s="130" t="s">
        <v>176</v>
      </c>
      <c r="AE282" s="130" t="s">
        <v>176</v>
      </c>
      <c r="AF282" s="130" t="s">
        <v>176</v>
      </c>
      <c r="AG282" s="130" t="s">
        <v>176</v>
      </c>
      <c r="AH282" s="130" t="s">
        <v>176</v>
      </c>
      <c r="AI282" s="130" t="s">
        <v>176</v>
      </c>
      <c r="AJ282" s="130" t="s">
        <v>176</v>
      </c>
      <c r="AK282" s="130" t="s">
        <v>176</v>
      </c>
      <c r="AL282" s="130" t="s">
        <v>176</v>
      </c>
      <c r="AM282" s="130" t="s">
        <v>176</v>
      </c>
      <c r="AN282" s="130" t="s">
        <v>176</v>
      </c>
      <c r="AO282" s="130" t="s">
        <v>176</v>
      </c>
      <c r="AP282" s="130" t="s">
        <v>176</v>
      </c>
      <c r="AQ282" s="130" t="s">
        <v>176</v>
      </c>
      <c r="AR282" s="130" t="s">
        <v>176</v>
      </c>
      <c r="AS282" s="130" t="s">
        <v>176</v>
      </c>
      <c r="AT282" s="130" t="s">
        <v>176</v>
      </c>
      <c r="AU282" s="130" t="s">
        <v>176</v>
      </c>
      <c r="AV282" s="130" t="s">
        <v>176</v>
      </c>
      <c r="AW282" s="130" t="s">
        <v>176</v>
      </c>
      <c r="AX282" s="130" t="s">
        <v>176</v>
      </c>
      <c r="AY282" s="130" t="s">
        <v>176</v>
      </c>
      <c r="AZ282" s="130" t="s">
        <v>176</v>
      </c>
      <c r="BA282" s="201" t="s">
        <v>176</v>
      </c>
      <c r="BB282" s="130" t="s">
        <v>176</v>
      </c>
      <c r="BC282" s="130" t="s">
        <v>176</v>
      </c>
      <c r="BD282" s="130" t="s">
        <v>176</v>
      </c>
      <c r="BE282" s="130" t="s">
        <v>176</v>
      </c>
      <c r="BF282" s="130" t="s">
        <v>176</v>
      </c>
      <c r="BG282" s="130" t="s">
        <v>176</v>
      </c>
      <c r="BH282" s="130" t="s">
        <v>176</v>
      </c>
      <c r="BI282" s="130" t="s">
        <v>176</v>
      </c>
      <c r="BJ282" s="130" t="s">
        <v>176</v>
      </c>
      <c r="BK282" s="130" t="s">
        <v>176</v>
      </c>
      <c r="BL282" s="130" t="s">
        <v>176</v>
      </c>
      <c r="BM282" s="130" t="s">
        <v>176</v>
      </c>
      <c r="BN282" s="116">
        <f t="shared" si="291"/>
        <v>0</v>
      </c>
      <c r="BO282" s="130" t="s">
        <v>176</v>
      </c>
      <c r="BP282" s="130" t="s">
        <v>176</v>
      </c>
      <c r="BQ282" s="83">
        <f t="shared" si="292"/>
        <v>1.6666666666666666E-2</v>
      </c>
      <c r="BR282" s="100">
        <f t="shared" si="293"/>
        <v>877.851</v>
      </c>
    </row>
    <row r="283" spans="1:70" ht="12.75" customHeight="1" outlineLevel="1" x14ac:dyDescent="0.2">
      <c r="A283" s="9">
        <v>305</v>
      </c>
      <c r="B283" s="10" t="s">
        <v>109</v>
      </c>
      <c r="C283" s="11">
        <v>44</v>
      </c>
      <c r="D283" s="12">
        <v>40001</v>
      </c>
      <c r="E283" s="129">
        <v>1625.65</v>
      </c>
      <c r="F283" s="102">
        <v>975.39</v>
      </c>
      <c r="G283" s="138">
        <f t="shared" si="284"/>
        <v>877.851</v>
      </c>
      <c r="H283" s="139">
        <f t="shared" si="285"/>
        <v>175.5702</v>
      </c>
      <c r="I283" s="139">
        <f t="shared" si="286"/>
        <v>175.5702</v>
      </c>
      <c r="J283" s="139">
        <f t="shared" si="287"/>
        <v>175.5702</v>
      </c>
      <c r="K283" s="139">
        <f t="shared" si="288"/>
        <v>175.5702</v>
      </c>
      <c r="L283" s="139">
        <f t="shared" si="289"/>
        <v>175.5702</v>
      </c>
      <c r="M283" s="140" t="s">
        <v>176</v>
      </c>
      <c r="N283" s="140" t="s">
        <v>176</v>
      </c>
      <c r="O283" s="130" t="s">
        <v>176</v>
      </c>
      <c r="P283" s="130" t="s">
        <v>176</v>
      </c>
      <c r="Q283" s="130" t="s">
        <v>176</v>
      </c>
      <c r="R283" s="130" t="s">
        <v>176</v>
      </c>
      <c r="S283" s="130" t="s">
        <v>176</v>
      </c>
      <c r="T283" s="130" t="s">
        <v>176</v>
      </c>
      <c r="U283" s="130" t="s">
        <v>176</v>
      </c>
      <c r="V283" s="130" t="s">
        <v>176</v>
      </c>
      <c r="W283" s="130" t="s">
        <v>176</v>
      </c>
      <c r="X283" s="130" t="s">
        <v>176</v>
      </c>
      <c r="Y283" s="130" t="s">
        <v>176</v>
      </c>
      <c r="Z283" s="130" t="s">
        <v>176</v>
      </c>
      <c r="AA283" s="100">
        <f t="shared" si="290"/>
        <v>0</v>
      </c>
      <c r="AB283" s="130" t="s">
        <v>176</v>
      </c>
      <c r="AC283" s="130" t="s">
        <v>176</v>
      </c>
      <c r="AD283" s="130" t="s">
        <v>176</v>
      </c>
      <c r="AE283" s="130" t="s">
        <v>176</v>
      </c>
      <c r="AF283" s="130" t="s">
        <v>176</v>
      </c>
      <c r="AG283" s="130" t="s">
        <v>176</v>
      </c>
      <c r="AH283" s="130" t="s">
        <v>176</v>
      </c>
      <c r="AI283" s="130" t="s">
        <v>176</v>
      </c>
      <c r="AJ283" s="130" t="s">
        <v>176</v>
      </c>
      <c r="AK283" s="130" t="s">
        <v>176</v>
      </c>
      <c r="AL283" s="130" t="s">
        <v>176</v>
      </c>
      <c r="AM283" s="130" t="s">
        <v>176</v>
      </c>
      <c r="AN283" s="130" t="s">
        <v>176</v>
      </c>
      <c r="AO283" s="130" t="s">
        <v>176</v>
      </c>
      <c r="AP283" s="130" t="s">
        <v>176</v>
      </c>
      <c r="AQ283" s="130" t="s">
        <v>176</v>
      </c>
      <c r="AR283" s="130" t="s">
        <v>176</v>
      </c>
      <c r="AS283" s="130" t="s">
        <v>176</v>
      </c>
      <c r="AT283" s="130" t="s">
        <v>176</v>
      </c>
      <c r="AU283" s="130" t="s">
        <v>176</v>
      </c>
      <c r="AV283" s="130" t="s">
        <v>176</v>
      </c>
      <c r="AW283" s="130" t="s">
        <v>176</v>
      </c>
      <c r="AX283" s="130" t="s">
        <v>176</v>
      </c>
      <c r="AY283" s="130" t="s">
        <v>176</v>
      </c>
      <c r="AZ283" s="130" t="s">
        <v>176</v>
      </c>
      <c r="BA283" s="201" t="s">
        <v>176</v>
      </c>
      <c r="BB283" s="130" t="s">
        <v>176</v>
      </c>
      <c r="BC283" s="130" t="s">
        <v>176</v>
      </c>
      <c r="BD283" s="130" t="s">
        <v>176</v>
      </c>
      <c r="BE283" s="130" t="s">
        <v>176</v>
      </c>
      <c r="BF283" s="130" t="s">
        <v>176</v>
      </c>
      <c r="BG283" s="130" t="s">
        <v>176</v>
      </c>
      <c r="BH283" s="130" t="s">
        <v>176</v>
      </c>
      <c r="BI283" s="130" t="s">
        <v>176</v>
      </c>
      <c r="BJ283" s="130" t="s">
        <v>176</v>
      </c>
      <c r="BK283" s="130" t="s">
        <v>176</v>
      </c>
      <c r="BL283" s="130" t="s">
        <v>176</v>
      </c>
      <c r="BM283" s="130" t="s">
        <v>176</v>
      </c>
      <c r="BN283" s="116">
        <f t="shared" si="291"/>
        <v>0</v>
      </c>
      <c r="BO283" s="130" t="s">
        <v>176</v>
      </c>
      <c r="BP283" s="130" t="s">
        <v>176</v>
      </c>
      <c r="BQ283" s="83">
        <f t="shared" si="292"/>
        <v>1.6666666666666666E-2</v>
      </c>
      <c r="BR283" s="100">
        <f t="shared" si="293"/>
        <v>877.851</v>
      </c>
    </row>
    <row r="284" spans="1:70" ht="12.75" customHeight="1" outlineLevel="1" x14ac:dyDescent="0.2">
      <c r="A284" s="9">
        <v>306</v>
      </c>
      <c r="B284" s="10" t="s">
        <v>109</v>
      </c>
      <c r="C284" s="11">
        <v>44</v>
      </c>
      <c r="D284" s="12">
        <v>40001</v>
      </c>
      <c r="E284" s="129">
        <v>1625.65</v>
      </c>
      <c r="F284" s="102">
        <v>975.39</v>
      </c>
      <c r="G284" s="138">
        <f t="shared" si="284"/>
        <v>877.851</v>
      </c>
      <c r="H284" s="139">
        <f t="shared" si="285"/>
        <v>175.5702</v>
      </c>
      <c r="I284" s="139">
        <f t="shared" si="286"/>
        <v>175.5702</v>
      </c>
      <c r="J284" s="139">
        <f t="shared" si="287"/>
        <v>175.5702</v>
      </c>
      <c r="K284" s="139">
        <f t="shared" si="288"/>
        <v>175.5702</v>
      </c>
      <c r="L284" s="139">
        <f t="shared" si="289"/>
        <v>175.5702</v>
      </c>
      <c r="M284" s="140" t="s">
        <v>176</v>
      </c>
      <c r="N284" s="140" t="s">
        <v>176</v>
      </c>
      <c r="O284" s="130" t="s">
        <v>176</v>
      </c>
      <c r="P284" s="130" t="s">
        <v>176</v>
      </c>
      <c r="Q284" s="130" t="s">
        <v>176</v>
      </c>
      <c r="R284" s="130" t="s">
        <v>176</v>
      </c>
      <c r="S284" s="130" t="s">
        <v>176</v>
      </c>
      <c r="T284" s="130" t="s">
        <v>176</v>
      </c>
      <c r="U284" s="130" t="s">
        <v>176</v>
      </c>
      <c r="V284" s="130" t="s">
        <v>176</v>
      </c>
      <c r="W284" s="130" t="s">
        <v>176</v>
      </c>
      <c r="X284" s="130" t="s">
        <v>176</v>
      </c>
      <c r="Y284" s="130" t="s">
        <v>176</v>
      </c>
      <c r="Z284" s="130" t="s">
        <v>176</v>
      </c>
      <c r="AA284" s="100">
        <f t="shared" si="290"/>
        <v>0</v>
      </c>
      <c r="AB284" s="130" t="s">
        <v>176</v>
      </c>
      <c r="AC284" s="130" t="s">
        <v>176</v>
      </c>
      <c r="AD284" s="130" t="s">
        <v>176</v>
      </c>
      <c r="AE284" s="130" t="s">
        <v>176</v>
      </c>
      <c r="AF284" s="130" t="s">
        <v>176</v>
      </c>
      <c r="AG284" s="130" t="s">
        <v>176</v>
      </c>
      <c r="AH284" s="130" t="s">
        <v>176</v>
      </c>
      <c r="AI284" s="130" t="s">
        <v>176</v>
      </c>
      <c r="AJ284" s="130" t="s">
        <v>176</v>
      </c>
      <c r="AK284" s="130" t="s">
        <v>176</v>
      </c>
      <c r="AL284" s="130" t="s">
        <v>176</v>
      </c>
      <c r="AM284" s="130" t="s">
        <v>176</v>
      </c>
      <c r="AN284" s="130" t="s">
        <v>176</v>
      </c>
      <c r="AO284" s="130" t="s">
        <v>176</v>
      </c>
      <c r="AP284" s="130" t="s">
        <v>176</v>
      </c>
      <c r="AQ284" s="130" t="s">
        <v>176</v>
      </c>
      <c r="AR284" s="130" t="s">
        <v>176</v>
      </c>
      <c r="AS284" s="130" t="s">
        <v>176</v>
      </c>
      <c r="AT284" s="130" t="s">
        <v>176</v>
      </c>
      <c r="AU284" s="130" t="s">
        <v>176</v>
      </c>
      <c r="AV284" s="130" t="s">
        <v>176</v>
      </c>
      <c r="AW284" s="130" t="s">
        <v>176</v>
      </c>
      <c r="AX284" s="130" t="s">
        <v>176</v>
      </c>
      <c r="AY284" s="130" t="s">
        <v>176</v>
      </c>
      <c r="AZ284" s="130" t="s">
        <v>176</v>
      </c>
      <c r="BA284" s="201" t="s">
        <v>176</v>
      </c>
      <c r="BB284" s="130" t="s">
        <v>176</v>
      </c>
      <c r="BC284" s="130" t="s">
        <v>176</v>
      </c>
      <c r="BD284" s="130" t="s">
        <v>176</v>
      </c>
      <c r="BE284" s="130" t="s">
        <v>176</v>
      </c>
      <c r="BF284" s="130" t="s">
        <v>176</v>
      </c>
      <c r="BG284" s="130" t="s">
        <v>176</v>
      </c>
      <c r="BH284" s="130" t="s">
        <v>176</v>
      </c>
      <c r="BI284" s="130" t="s">
        <v>176</v>
      </c>
      <c r="BJ284" s="130" t="s">
        <v>176</v>
      </c>
      <c r="BK284" s="130" t="s">
        <v>176</v>
      </c>
      <c r="BL284" s="130" t="s">
        <v>176</v>
      </c>
      <c r="BM284" s="130" t="s">
        <v>176</v>
      </c>
      <c r="BN284" s="116">
        <f t="shared" si="291"/>
        <v>0</v>
      </c>
      <c r="BO284" s="130" t="s">
        <v>176</v>
      </c>
      <c r="BP284" s="130" t="s">
        <v>176</v>
      </c>
      <c r="BQ284" s="83">
        <f t="shared" si="292"/>
        <v>1.6666666666666666E-2</v>
      </c>
      <c r="BR284" s="100">
        <f t="shared" si="293"/>
        <v>877.851</v>
      </c>
    </row>
    <row r="285" spans="1:70" ht="12.75" customHeight="1" outlineLevel="1" x14ac:dyDescent="0.2">
      <c r="A285" s="9">
        <v>311</v>
      </c>
      <c r="B285" s="10" t="s">
        <v>111</v>
      </c>
      <c r="C285" s="11">
        <v>73</v>
      </c>
      <c r="D285" s="12">
        <v>40288</v>
      </c>
      <c r="E285" s="129">
        <v>420</v>
      </c>
      <c r="F285" s="102">
        <v>252</v>
      </c>
      <c r="G285" s="138">
        <f t="shared" si="284"/>
        <v>226.8</v>
      </c>
      <c r="H285" s="139">
        <f t="shared" si="285"/>
        <v>45.360000000000007</v>
      </c>
      <c r="I285" s="139">
        <f t="shared" si="286"/>
        <v>45.360000000000007</v>
      </c>
      <c r="J285" s="139">
        <f t="shared" si="287"/>
        <v>45.360000000000007</v>
      </c>
      <c r="K285" s="139">
        <f t="shared" si="288"/>
        <v>45.360000000000007</v>
      </c>
      <c r="L285" s="139">
        <f t="shared" si="289"/>
        <v>45.360000000000007</v>
      </c>
      <c r="M285" s="140" t="s">
        <v>176</v>
      </c>
      <c r="N285" s="140" t="s">
        <v>176</v>
      </c>
      <c r="O285" s="130" t="s">
        <v>176</v>
      </c>
      <c r="P285" s="130" t="s">
        <v>176</v>
      </c>
      <c r="Q285" s="130" t="s">
        <v>176</v>
      </c>
      <c r="R285" s="130" t="s">
        <v>176</v>
      </c>
      <c r="S285" s="130" t="s">
        <v>176</v>
      </c>
      <c r="T285" s="130" t="s">
        <v>176</v>
      </c>
      <c r="U285" s="130" t="s">
        <v>176</v>
      </c>
      <c r="V285" s="130" t="s">
        <v>176</v>
      </c>
      <c r="W285" s="130" t="s">
        <v>176</v>
      </c>
      <c r="X285" s="130" t="s">
        <v>176</v>
      </c>
      <c r="Y285" s="130" t="s">
        <v>176</v>
      </c>
      <c r="Z285" s="130" t="s">
        <v>176</v>
      </c>
      <c r="AA285" s="100">
        <f t="shared" si="290"/>
        <v>0</v>
      </c>
      <c r="AB285" s="130" t="s">
        <v>176</v>
      </c>
      <c r="AC285" s="130" t="s">
        <v>176</v>
      </c>
      <c r="AD285" s="130" t="s">
        <v>176</v>
      </c>
      <c r="AE285" s="130" t="s">
        <v>176</v>
      </c>
      <c r="AF285" s="130" t="s">
        <v>176</v>
      </c>
      <c r="AG285" s="130" t="s">
        <v>176</v>
      </c>
      <c r="AH285" s="130" t="s">
        <v>176</v>
      </c>
      <c r="AI285" s="130" t="s">
        <v>176</v>
      </c>
      <c r="AJ285" s="130" t="s">
        <v>176</v>
      </c>
      <c r="AK285" s="130" t="s">
        <v>176</v>
      </c>
      <c r="AL285" s="130" t="s">
        <v>176</v>
      </c>
      <c r="AM285" s="130" t="s">
        <v>176</v>
      </c>
      <c r="AN285" s="130" t="s">
        <v>176</v>
      </c>
      <c r="AO285" s="130" t="s">
        <v>176</v>
      </c>
      <c r="AP285" s="130" t="s">
        <v>176</v>
      </c>
      <c r="AQ285" s="130" t="s">
        <v>176</v>
      </c>
      <c r="AR285" s="130" t="s">
        <v>176</v>
      </c>
      <c r="AS285" s="130" t="s">
        <v>176</v>
      </c>
      <c r="AT285" s="130" t="s">
        <v>176</v>
      </c>
      <c r="AU285" s="130" t="s">
        <v>176</v>
      </c>
      <c r="AV285" s="130" t="s">
        <v>176</v>
      </c>
      <c r="AW285" s="130" t="s">
        <v>176</v>
      </c>
      <c r="AX285" s="130" t="s">
        <v>176</v>
      </c>
      <c r="AY285" s="130" t="s">
        <v>176</v>
      </c>
      <c r="AZ285" s="130" t="s">
        <v>176</v>
      </c>
      <c r="BA285" s="201" t="s">
        <v>176</v>
      </c>
      <c r="BB285" s="130" t="s">
        <v>176</v>
      </c>
      <c r="BC285" s="130" t="s">
        <v>176</v>
      </c>
      <c r="BD285" s="130" t="s">
        <v>176</v>
      </c>
      <c r="BE285" s="130" t="s">
        <v>176</v>
      </c>
      <c r="BF285" s="130" t="s">
        <v>176</v>
      </c>
      <c r="BG285" s="130" t="s">
        <v>176</v>
      </c>
      <c r="BH285" s="130" t="s">
        <v>176</v>
      </c>
      <c r="BI285" s="130" t="s">
        <v>176</v>
      </c>
      <c r="BJ285" s="130" t="s">
        <v>176</v>
      </c>
      <c r="BK285" s="130" t="s">
        <v>176</v>
      </c>
      <c r="BL285" s="130" t="s">
        <v>176</v>
      </c>
      <c r="BM285" s="130" t="s">
        <v>176</v>
      </c>
      <c r="BN285" s="116">
        <f t="shared" ref="BN285:BN316" si="294">SUM(BB285:BF285)</f>
        <v>0</v>
      </c>
      <c r="BO285" s="130" t="s">
        <v>176</v>
      </c>
      <c r="BP285" s="130" t="s">
        <v>176</v>
      </c>
      <c r="BQ285" s="83">
        <f t="shared" si="292"/>
        <v>1.6666666666666666E-2</v>
      </c>
      <c r="BR285" s="100">
        <f t="shared" si="293"/>
        <v>226.80000000000004</v>
      </c>
    </row>
    <row r="286" spans="1:70" ht="12.75" customHeight="1" outlineLevel="1" x14ac:dyDescent="0.2">
      <c r="A286" s="9">
        <v>318</v>
      </c>
      <c r="B286" s="10" t="s">
        <v>116</v>
      </c>
      <c r="C286" s="11">
        <v>76</v>
      </c>
      <c r="D286" s="12">
        <v>40430</v>
      </c>
      <c r="E286" s="129">
        <v>990</v>
      </c>
      <c r="F286" s="102">
        <v>594</v>
      </c>
      <c r="G286" s="138">
        <f t="shared" si="284"/>
        <v>534.6</v>
      </c>
      <c r="H286" s="139">
        <f t="shared" si="285"/>
        <v>106.92000000000002</v>
      </c>
      <c r="I286" s="139">
        <f t="shared" si="286"/>
        <v>106.92000000000002</v>
      </c>
      <c r="J286" s="139">
        <f t="shared" si="287"/>
        <v>106.92000000000002</v>
      </c>
      <c r="K286" s="139">
        <f t="shared" si="288"/>
        <v>106.92000000000002</v>
      </c>
      <c r="L286" s="139">
        <f t="shared" si="289"/>
        <v>106.92000000000002</v>
      </c>
      <c r="M286" s="140" t="s">
        <v>176</v>
      </c>
      <c r="N286" s="140" t="s">
        <v>176</v>
      </c>
      <c r="O286" s="130" t="s">
        <v>176</v>
      </c>
      <c r="P286" s="130" t="s">
        <v>176</v>
      </c>
      <c r="Q286" s="130" t="s">
        <v>176</v>
      </c>
      <c r="R286" s="130" t="s">
        <v>176</v>
      </c>
      <c r="S286" s="130" t="s">
        <v>176</v>
      </c>
      <c r="T286" s="130" t="s">
        <v>176</v>
      </c>
      <c r="U286" s="130" t="s">
        <v>176</v>
      </c>
      <c r="V286" s="130" t="s">
        <v>176</v>
      </c>
      <c r="W286" s="130" t="s">
        <v>176</v>
      </c>
      <c r="X286" s="130" t="s">
        <v>176</v>
      </c>
      <c r="Y286" s="130" t="s">
        <v>176</v>
      </c>
      <c r="Z286" s="130" t="s">
        <v>176</v>
      </c>
      <c r="AA286" s="100">
        <f t="shared" si="290"/>
        <v>0</v>
      </c>
      <c r="AB286" s="130" t="s">
        <v>176</v>
      </c>
      <c r="AC286" s="130" t="s">
        <v>176</v>
      </c>
      <c r="AD286" s="130" t="s">
        <v>176</v>
      </c>
      <c r="AE286" s="130" t="s">
        <v>176</v>
      </c>
      <c r="AF286" s="130" t="s">
        <v>176</v>
      </c>
      <c r="AG286" s="130" t="s">
        <v>176</v>
      </c>
      <c r="AH286" s="130" t="s">
        <v>176</v>
      </c>
      <c r="AI286" s="130" t="s">
        <v>176</v>
      </c>
      <c r="AJ286" s="130" t="s">
        <v>176</v>
      </c>
      <c r="AK286" s="130" t="s">
        <v>176</v>
      </c>
      <c r="AL286" s="130" t="s">
        <v>176</v>
      </c>
      <c r="AM286" s="130" t="s">
        <v>176</v>
      </c>
      <c r="AN286" s="130" t="s">
        <v>176</v>
      </c>
      <c r="AO286" s="130" t="s">
        <v>176</v>
      </c>
      <c r="AP286" s="130" t="s">
        <v>176</v>
      </c>
      <c r="AQ286" s="130" t="s">
        <v>176</v>
      </c>
      <c r="AR286" s="130" t="s">
        <v>176</v>
      </c>
      <c r="AS286" s="130" t="s">
        <v>176</v>
      </c>
      <c r="AT286" s="130" t="s">
        <v>176</v>
      </c>
      <c r="AU286" s="130" t="s">
        <v>176</v>
      </c>
      <c r="AV286" s="130" t="s">
        <v>176</v>
      </c>
      <c r="AW286" s="130" t="s">
        <v>176</v>
      </c>
      <c r="AX286" s="130" t="s">
        <v>176</v>
      </c>
      <c r="AY286" s="130" t="s">
        <v>176</v>
      </c>
      <c r="AZ286" s="130" t="s">
        <v>176</v>
      </c>
      <c r="BA286" s="201" t="s">
        <v>176</v>
      </c>
      <c r="BB286" s="130" t="s">
        <v>176</v>
      </c>
      <c r="BC286" s="130" t="s">
        <v>176</v>
      </c>
      <c r="BD286" s="130" t="s">
        <v>176</v>
      </c>
      <c r="BE286" s="130" t="s">
        <v>176</v>
      </c>
      <c r="BF286" s="130" t="s">
        <v>176</v>
      </c>
      <c r="BG286" s="130" t="s">
        <v>176</v>
      </c>
      <c r="BH286" s="130" t="s">
        <v>176</v>
      </c>
      <c r="BI286" s="130" t="s">
        <v>176</v>
      </c>
      <c r="BJ286" s="130" t="s">
        <v>176</v>
      </c>
      <c r="BK286" s="130" t="s">
        <v>176</v>
      </c>
      <c r="BL286" s="130" t="s">
        <v>176</v>
      </c>
      <c r="BM286" s="130" t="s">
        <v>176</v>
      </c>
      <c r="BN286" s="116">
        <f t="shared" si="294"/>
        <v>0</v>
      </c>
      <c r="BO286" s="130" t="s">
        <v>176</v>
      </c>
      <c r="BP286" s="130" t="s">
        <v>176</v>
      </c>
      <c r="BQ286" s="83">
        <f t="shared" si="292"/>
        <v>1.6666666666666666E-2</v>
      </c>
      <c r="BR286" s="100">
        <f t="shared" si="293"/>
        <v>534.60000000000014</v>
      </c>
    </row>
    <row r="287" spans="1:70" ht="12" customHeight="1" outlineLevel="1" x14ac:dyDescent="0.2">
      <c r="A287" s="9">
        <v>319</v>
      </c>
      <c r="B287" s="10" t="s">
        <v>116</v>
      </c>
      <c r="C287" s="11">
        <v>76</v>
      </c>
      <c r="D287" s="12">
        <v>40430</v>
      </c>
      <c r="E287" s="129">
        <v>990</v>
      </c>
      <c r="F287" s="102">
        <v>594</v>
      </c>
      <c r="G287" s="138">
        <f t="shared" si="284"/>
        <v>534.6</v>
      </c>
      <c r="H287" s="139">
        <f t="shared" si="285"/>
        <v>106.92000000000002</v>
      </c>
      <c r="I287" s="139">
        <f t="shared" si="286"/>
        <v>106.92000000000002</v>
      </c>
      <c r="J287" s="139">
        <f t="shared" si="287"/>
        <v>106.92000000000002</v>
      </c>
      <c r="K287" s="139">
        <f t="shared" si="288"/>
        <v>106.92000000000002</v>
      </c>
      <c r="L287" s="139">
        <f t="shared" si="289"/>
        <v>106.92000000000002</v>
      </c>
      <c r="M287" s="140" t="s">
        <v>176</v>
      </c>
      <c r="N287" s="140" t="s">
        <v>176</v>
      </c>
      <c r="O287" s="130" t="s">
        <v>176</v>
      </c>
      <c r="P287" s="130" t="s">
        <v>176</v>
      </c>
      <c r="Q287" s="130" t="s">
        <v>176</v>
      </c>
      <c r="R287" s="130" t="s">
        <v>176</v>
      </c>
      <c r="S287" s="130" t="s">
        <v>176</v>
      </c>
      <c r="T287" s="130" t="s">
        <v>176</v>
      </c>
      <c r="U287" s="130" t="s">
        <v>176</v>
      </c>
      <c r="V287" s="130" t="s">
        <v>176</v>
      </c>
      <c r="W287" s="130" t="s">
        <v>176</v>
      </c>
      <c r="X287" s="130" t="s">
        <v>176</v>
      </c>
      <c r="Y287" s="130" t="s">
        <v>176</v>
      </c>
      <c r="Z287" s="130" t="s">
        <v>176</v>
      </c>
      <c r="AA287" s="100">
        <f t="shared" si="290"/>
        <v>0</v>
      </c>
      <c r="AB287" s="130" t="s">
        <v>176</v>
      </c>
      <c r="AC287" s="130" t="s">
        <v>176</v>
      </c>
      <c r="AD287" s="130" t="s">
        <v>176</v>
      </c>
      <c r="AE287" s="130" t="s">
        <v>176</v>
      </c>
      <c r="AF287" s="130" t="s">
        <v>176</v>
      </c>
      <c r="AG287" s="130" t="s">
        <v>176</v>
      </c>
      <c r="AH287" s="130" t="s">
        <v>176</v>
      </c>
      <c r="AI287" s="130" t="s">
        <v>176</v>
      </c>
      <c r="AJ287" s="130" t="s">
        <v>176</v>
      </c>
      <c r="AK287" s="130" t="s">
        <v>176</v>
      </c>
      <c r="AL287" s="130" t="s">
        <v>176</v>
      </c>
      <c r="AM287" s="130" t="s">
        <v>176</v>
      </c>
      <c r="AN287" s="130" t="s">
        <v>176</v>
      </c>
      <c r="AO287" s="130" t="s">
        <v>176</v>
      </c>
      <c r="AP287" s="130" t="s">
        <v>176</v>
      </c>
      <c r="AQ287" s="130" t="s">
        <v>176</v>
      </c>
      <c r="AR287" s="130" t="s">
        <v>176</v>
      </c>
      <c r="AS287" s="130" t="s">
        <v>176</v>
      </c>
      <c r="AT287" s="130" t="s">
        <v>176</v>
      </c>
      <c r="AU287" s="130" t="s">
        <v>176</v>
      </c>
      <c r="AV287" s="130" t="s">
        <v>176</v>
      </c>
      <c r="AW287" s="130" t="s">
        <v>176</v>
      </c>
      <c r="AX287" s="130" t="s">
        <v>176</v>
      </c>
      <c r="AY287" s="130" t="s">
        <v>176</v>
      </c>
      <c r="AZ287" s="130" t="s">
        <v>176</v>
      </c>
      <c r="BA287" s="201" t="s">
        <v>176</v>
      </c>
      <c r="BB287" s="130" t="s">
        <v>176</v>
      </c>
      <c r="BC287" s="130" t="s">
        <v>176</v>
      </c>
      <c r="BD287" s="130" t="s">
        <v>176</v>
      </c>
      <c r="BE287" s="130" t="s">
        <v>176</v>
      </c>
      <c r="BF287" s="130" t="s">
        <v>176</v>
      </c>
      <c r="BG287" s="130" t="s">
        <v>176</v>
      </c>
      <c r="BH287" s="130" t="s">
        <v>176</v>
      </c>
      <c r="BI287" s="130" t="s">
        <v>176</v>
      </c>
      <c r="BJ287" s="130" t="s">
        <v>176</v>
      </c>
      <c r="BK287" s="130" t="s">
        <v>176</v>
      </c>
      <c r="BL287" s="130" t="s">
        <v>176</v>
      </c>
      <c r="BM287" s="130" t="s">
        <v>176</v>
      </c>
      <c r="BN287" s="116">
        <f t="shared" si="294"/>
        <v>0</v>
      </c>
      <c r="BO287" s="130" t="s">
        <v>176</v>
      </c>
      <c r="BP287" s="130" t="s">
        <v>176</v>
      </c>
      <c r="BQ287" s="83">
        <f t="shared" si="292"/>
        <v>1.6666666666666666E-2</v>
      </c>
      <c r="BR287" s="100">
        <f t="shared" si="293"/>
        <v>534.60000000000014</v>
      </c>
    </row>
    <row r="288" spans="1:70" ht="12" customHeight="1" outlineLevel="1" x14ac:dyDescent="0.2">
      <c r="A288" s="9">
        <v>338</v>
      </c>
      <c r="B288" s="10" t="s">
        <v>124</v>
      </c>
      <c r="C288" s="11">
        <v>350</v>
      </c>
      <c r="D288" s="12">
        <v>41143</v>
      </c>
      <c r="E288" s="129">
        <v>350</v>
      </c>
      <c r="F288" s="102">
        <v>244.99999999999997</v>
      </c>
      <c r="G288" s="138">
        <f t="shared" si="284"/>
        <v>220.49999999999997</v>
      </c>
      <c r="H288" s="139">
        <f t="shared" si="285"/>
        <v>44.099999999999994</v>
      </c>
      <c r="I288" s="139">
        <f t="shared" si="286"/>
        <v>44.099999999999994</v>
      </c>
      <c r="J288" s="139">
        <f t="shared" si="287"/>
        <v>44.099999999999994</v>
      </c>
      <c r="K288" s="139">
        <f t="shared" si="288"/>
        <v>44.099999999999994</v>
      </c>
      <c r="L288" s="139">
        <f t="shared" si="289"/>
        <v>44.099999999999994</v>
      </c>
      <c r="M288" s="140" t="s">
        <v>176</v>
      </c>
      <c r="N288" s="140" t="s">
        <v>176</v>
      </c>
      <c r="O288" s="130" t="s">
        <v>176</v>
      </c>
      <c r="P288" s="130" t="s">
        <v>176</v>
      </c>
      <c r="Q288" s="130" t="s">
        <v>176</v>
      </c>
      <c r="R288" s="130" t="s">
        <v>176</v>
      </c>
      <c r="S288" s="130" t="s">
        <v>176</v>
      </c>
      <c r="T288" s="130" t="s">
        <v>176</v>
      </c>
      <c r="U288" s="130" t="s">
        <v>176</v>
      </c>
      <c r="V288" s="130" t="s">
        <v>176</v>
      </c>
      <c r="W288" s="130" t="s">
        <v>176</v>
      </c>
      <c r="X288" s="130" t="s">
        <v>176</v>
      </c>
      <c r="Y288" s="130" t="s">
        <v>176</v>
      </c>
      <c r="Z288" s="130" t="s">
        <v>176</v>
      </c>
      <c r="AA288" s="100">
        <f t="shared" si="290"/>
        <v>0</v>
      </c>
      <c r="AB288" s="130" t="s">
        <v>176</v>
      </c>
      <c r="AC288" s="130" t="s">
        <v>176</v>
      </c>
      <c r="AD288" s="130" t="s">
        <v>176</v>
      </c>
      <c r="AE288" s="130" t="s">
        <v>176</v>
      </c>
      <c r="AF288" s="130" t="s">
        <v>176</v>
      </c>
      <c r="AG288" s="130" t="s">
        <v>176</v>
      </c>
      <c r="AH288" s="130" t="s">
        <v>176</v>
      </c>
      <c r="AI288" s="130" t="s">
        <v>176</v>
      </c>
      <c r="AJ288" s="130" t="s">
        <v>176</v>
      </c>
      <c r="AK288" s="130" t="s">
        <v>176</v>
      </c>
      <c r="AL288" s="130" t="s">
        <v>176</v>
      </c>
      <c r="AM288" s="130" t="s">
        <v>176</v>
      </c>
      <c r="AN288" s="130" t="s">
        <v>176</v>
      </c>
      <c r="AO288" s="130" t="s">
        <v>176</v>
      </c>
      <c r="AP288" s="130" t="s">
        <v>176</v>
      </c>
      <c r="AQ288" s="130" t="s">
        <v>176</v>
      </c>
      <c r="AR288" s="130" t="s">
        <v>176</v>
      </c>
      <c r="AS288" s="130" t="s">
        <v>176</v>
      </c>
      <c r="AT288" s="130" t="s">
        <v>176</v>
      </c>
      <c r="AU288" s="130" t="s">
        <v>176</v>
      </c>
      <c r="AV288" s="130" t="s">
        <v>176</v>
      </c>
      <c r="AW288" s="130" t="s">
        <v>176</v>
      </c>
      <c r="AX288" s="130" t="s">
        <v>176</v>
      </c>
      <c r="AY288" s="130" t="s">
        <v>176</v>
      </c>
      <c r="AZ288" s="130" t="s">
        <v>176</v>
      </c>
      <c r="BA288" s="201" t="s">
        <v>176</v>
      </c>
      <c r="BB288" s="130" t="s">
        <v>176</v>
      </c>
      <c r="BC288" s="130" t="s">
        <v>176</v>
      </c>
      <c r="BD288" s="130" t="s">
        <v>176</v>
      </c>
      <c r="BE288" s="130" t="s">
        <v>176</v>
      </c>
      <c r="BF288" s="130" t="s">
        <v>176</v>
      </c>
      <c r="BG288" s="130" t="s">
        <v>176</v>
      </c>
      <c r="BH288" s="130" t="s">
        <v>176</v>
      </c>
      <c r="BI288" s="130" t="s">
        <v>176</v>
      </c>
      <c r="BJ288" s="130" t="s">
        <v>176</v>
      </c>
      <c r="BK288" s="130" t="s">
        <v>176</v>
      </c>
      <c r="BL288" s="130" t="s">
        <v>176</v>
      </c>
      <c r="BM288" s="130" t="s">
        <v>176</v>
      </c>
      <c r="BN288" s="116">
        <f t="shared" si="294"/>
        <v>0</v>
      </c>
      <c r="BO288" s="130" t="s">
        <v>176</v>
      </c>
      <c r="BP288" s="130" t="s">
        <v>176</v>
      </c>
      <c r="BQ288" s="83">
        <f t="shared" si="292"/>
        <v>1.6666666666666666E-2</v>
      </c>
      <c r="BR288" s="100">
        <f t="shared" si="293"/>
        <v>220.49999999999997</v>
      </c>
    </row>
    <row r="289" spans="1:70" ht="12" customHeight="1" outlineLevel="1" x14ac:dyDescent="0.2">
      <c r="A289" s="9">
        <v>351</v>
      </c>
      <c r="B289" s="10" t="s">
        <v>138</v>
      </c>
      <c r="C289" s="11">
        <v>5556249</v>
      </c>
      <c r="D289" s="12">
        <v>42303</v>
      </c>
      <c r="E289" s="33"/>
      <c r="F289" s="102">
        <v>2588</v>
      </c>
      <c r="G289" s="138">
        <f t="shared" si="284"/>
        <v>2329.2000000000003</v>
      </c>
      <c r="H289" s="139">
        <f t="shared" ref="H289:H309" si="295">G289*(20%/12*2)</f>
        <v>77.640000000000015</v>
      </c>
      <c r="I289" s="139">
        <f t="shared" si="286"/>
        <v>465.84000000000009</v>
      </c>
      <c r="J289" s="139">
        <f t="shared" si="287"/>
        <v>465.84000000000009</v>
      </c>
      <c r="K289" s="139">
        <f t="shared" si="288"/>
        <v>465.84000000000009</v>
      </c>
      <c r="L289" s="139">
        <f t="shared" si="289"/>
        <v>465.84000000000009</v>
      </c>
      <c r="M289" s="139">
        <f t="shared" ref="M289:M309" si="296">((G289*20%)/12)*10</f>
        <v>388.20000000000005</v>
      </c>
      <c r="N289" s="140" t="s">
        <v>176</v>
      </c>
      <c r="O289" s="130" t="s">
        <v>176</v>
      </c>
      <c r="P289" s="130" t="s">
        <v>176</v>
      </c>
      <c r="Q289" s="130" t="s">
        <v>176</v>
      </c>
      <c r="R289" s="130" t="s">
        <v>176</v>
      </c>
      <c r="S289" s="130" t="s">
        <v>176</v>
      </c>
      <c r="T289" s="130" t="s">
        <v>176</v>
      </c>
      <c r="U289" s="130" t="s">
        <v>176</v>
      </c>
      <c r="V289" s="130" t="s">
        <v>176</v>
      </c>
      <c r="W289" s="130" t="s">
        <v>176</v>
      </c>
      <c r="X289" s="130" t="s">
        <v>176</v>
      </c>
      <c r="Y289" s="130" t="s">
        <v>176</v>
      </c>
      <c r="Z289" s="130" t="s">
        <v>176</v>
      </c>
      <c r="AA289" s="100">
        <f t="shared" si="290"/>
        <v>0</v>
      </c>
      <c r="AB289" s="130" t="s">
        <v>176</v>
      </c>
      <c r="AC289" s="130" t="s">
        <v>176</v>
      </c>
      <c r="AD289" s="130" t="s">
        <v>176</v>
      </c>
      <c r="AE289" s="130" t="s">
        <v>176</v>
      </c>
      <c r="AF289" s="130" t="s">
        <v>176</v>
      </c>
      <c r="AG289" s="130" t="s">
        <v>176</v>
      </c>
      <c r="AH289" s="130" t="s">
        <v>176</v>
      </c>
      <c r="AI289" s="130" t="s">
        <v>176</v>
      </c>
      <c r="AJ289" s="130" t="s">
        <v>176</v>
      </c>
      <c r="AK289" s="130" t="s">
        <v>176</v>
      </c>
      <c r="AL289" s="130" t="s">
        <v>176</v>
      </c>
      <c r="AM289" s="130" t="s">
        <v>176</v>
      </c>
      <c r="AN289" s="130" t="s">
        <v>176</v>
      </c>
      <c r="AO289" s="130" t="s">
        <v>176</v>
      </c>
      <c r="AP289" s="130" t="s">
        <v>176</v>
      </c>
      <c r="AQ289" s="130" t="s">
        <v>176</v>
      </c>
      <c r="AR289" s="130" t="s">
        <v>176</v>
      </c>
      <c r="AS289" s="130" t="s">
        <v>176</v>
      </c>
      <c r="AT289" s="130" t="s">
        <v>176</v>
      </c>
      <c r="AU289" s="130" t="s">
        <v>176</v>
      </c>
      <c r="AV289" s="130" t="s">
        <v>176</v>
      </c>
      <c r="AW289" s="130" t="s">
        <v>176</v>
      </c>
      <c r="AX289" s="130" t="s">
        <v>176</v>
      </c>
      <c r="AY289" s="130" t="s">
        <v>176</v>
      </c>
      <c r="AZ289" s="130" t="s">
        <v>176</v>
      </c>
      <c r="BA289" s="201" t="s">
        <v>176</v>
      </c>
      <c r="BB289" s="130" t="s">
        <v>176</v>
      </c>
      <c r="BC289" s="130" t="s">
        <v>176</v>
      </c>
      <c r="BD289" s="130" t="s">
        <v>176</v>
      </c>
      <c r="BE289" s="130" t="s">
        <v>176</v>
      </c>
      <c r="BF289" s="130" t="s">
        <v>176</v>
      </c>
      <c r="BG289" s="130" t="s">
        <v>176</v>
      </c>
      <c r="BH289" s="130" t="s">
        <v>176</v>
      </c>
      <c r="BI289" s="130" t="s">
        <v>176</v>
      </c>
      <c r="BJ289" s="130" t="s">
        <v>176</v>
      </c>
      <c r="BK289" s="130" t="s">
        <v>176</v>
      </c>
      <c r="BL289" s="130" t="s">
        <v>176</v>
      </c>
      <c r="BM289" s="130" t="s">
        <v>176</v>
      </c>
      <c r="BN289" s="116">
        <f t="shared" si="294"/>
        <v>0</v>
      </c>
      <c r="BO289" s="130" t="s">
        <v>176</v>
      </c>
      <c r="BP289" s="130" t="s">
        <v>176</v>
      </c>
      <c r="BQ289" s="83">
        <f t="shared" si="292"/>
        <v>1.6666666666666666E-2</v>
      </c>
      <c r="BR289" s="100">
        <f t="shared" ref="BR289:BR309" si="297">+H289+I289+J289+K289+L289+M289</f>
        <v>2329.2000000000007</v>
      </c>
    </row>
    <row r="290" spans="1:70" ht="12" customHeight="1" outlineLevel="1" x14ac:dyDescent="0.2">
      <c r="A290" s="9">
        <v>352</v>
      </c>
      <c r="B290" s="10" t="s">
        <v>138</v>
      </c>
      <c r="C290" s="11">
        <v>5556249</v>
      </c>
      <c r="D290" s="12">
        <v>42303</v>
      </c>
      <c r="E290" s="33"/>
      <c r="F290" s="102">
        <v>2588</v>
      </c>
      <c r="G290" s="138">
        <f t="shared" si="284"/>
        <v>2329.2000000000003</v>
      </c>
      <c r="H290" s="139">
        <f t="shared" si="295"/>
        <v>77.640000000000015</v>
      </c>
      <c r="I290" s="139">
        <f t="shared" si="286"/>
        <v>465.84000000000009</v>
      </c>
      <c r="J290" s="139">
        <f t="shared" si="287"/>
        <v>465.84000000000009</v>
      </c>
      <c r="K290" s="139">
        <f t="shared" si="288"/>
        <v>465.84000000000009</v>
      </c>
      <c r="L290" s="139">
        <f t="shared" si="289"/>
        <v>465.84000000000009</v>
      </c>
      <c r="M290" s="139">
        <f t="shared" si="296"/>
        <v>388.20000000000005</v>
      </c>
      <c r="N290" s="140" t="s">
        <v>176</v>
      </c>
      <c r="O290" s="130" t="s">
        <v>176</v>
      </c>
      <c r="P290" s="130" t="s">
        <v>176</v>
      </c>
      <c r="Q290" s="130" t="s">
        <v>176</v>
      </c>
      <c r="R290" s="130" t="s">
        <v>176</v>
      </c>
      <c r="S290" s="130" t="s">
        <v>176</v>
      </c>
      <c r="T290" s="130" t="s">
        <v>176</v>
      </c>
      <c r="U290" s="130" t="s">
        <v>176</v>
      </c>
      <c r="V290" s="130" t="s">
        <v>176</v>
      </c>
      <c r="W290" s="130" t="s">
        <v>176</v>
      </c>
      <c r="X290" s="130" t="s">
        <v>176</v>
      </c>
      <c r="Y290" s="130" t="s">
        <v>176</v>
      </c>
      <c r="Z290" s="130" t="s">
        <v>176</v>
      </c>
      <c r="AA290" s="100">
        <f t="shared" si="290"/>
        <v>0</v>
      </c>
      <c r="AB290" s="130" t="s">
        <v>176</v>
      </c>
      <c r="AC290" s="130" t="s">
        <v>176</v>
      </c>
      <c r="AD290" s="130" t="s">
        <v>176</v>
      </c>
      <c r="AE290" s="130" t="s">
        <v>176</v>
      </c>
      <c r="AF290" s="130" t="s">
        <v>176</v>
      </c>
      <c r="AG290" s="130" t="s">
        <v>176</v>
      </c>
      <c r="AH290" s="130" t="s">
        <v>176</v>
      </c>
      <c r="AI290" s="130" t="s">
        <v>176</v>
      </c>
      <c r="AJ290" s="130" t="s">
        <v>176</v>
      </c>
      <c r="AK290" s="130" t="s">
        <v>176</v>
      </c>
      <c r="AL290" s="130" t="s">
        <v>176</v>
      </c>
      <c r="AM290" s="130" t="s">
        <v>176</v>
      </c>
      <c r="AN290" s="130" t="s">
        <v>176</v>
      </c>
      <c r="AO290" s="130" t="s">
        <v>176</v>
      </c>
      <c r="AP290" s="130" t="s">
        <v>176</v>
      </c>
      <c r="AQ290" s="130" t="s">
        <v>176</v>
      </c>
      <c r="AR290" s="130" t="s">
        <v>176</v>
      </c>
      <c r="AS290" s="130" t="s">
        <v>176</v>
      </c>
      <c r="AT290" s="130" t="s">
        <v>176</v>
      </c>
      <c r="AU290" s="130" t="s">
        <v>176</v>
      </c>
      <c r="AV290" s="130" t="s">
        <v>176</v>
      </c>
      <c r="AW290" s="130" t="s">
        <v>176</v>
      </c>
      <c r="AX290" s="130" t="s">
        <v>176</v>
      </c>
      <c r="AY290" s="130" t="s">
        <v>176</v>
      </c>
      <c r="AZ290" s="130" t="s">
        <v>176</v>
      </c>
      <c r="BA290" s="201" t="s">
        <v>176</v>
      </c>
      <c r="BB290" s="130" t="s">
        <v>176</v>
      </c>
      <c r="BC290" s="130" t="s">
        <v>176</v>
      </c>
      <c r="BD290" s="130" t="s">
        <v>176</v>
      </c>
      <c r="BE290" s="130" t="s">
        <v>176</v>
      </c>
      <c r="BF290" s="130" t="s">
        <v>176</v>
      </c>
      <c r="BG290" s="130" t="s">
        <v>176</v>
      </c>
      <c r="BH290" s="130" t="s">
        <v>176</v>
      </c>
      <c r="BI290" s="130" t="s">
        <v>176</v>
      </c>
      <c r="BJ290" s="130" t="s">
        <v>176</v>
      </c>
      <c r="BK290" s="130" t="s">
        <v>176</v>
      </c>
      <c r="BL290" s="130" t="s">
        <v>176</v>
      </c>
      <c r="BM290" s="130" t="s">
        <v>176</v>
      </c>
      <c r="BN290" s="116">
        <f t="shared" si="294"/>
        <v>0</v>
      </c>
      <c r="BO290" s="130" t="s">
        <v>176</v>
      </c>
      <c r="BP290" s="130" t="s">
        <v>176</v>
      </c>
      <c r="BQ290" s="83">
        <f t="shared" si="292"/>
        <v>1.6666666666666666E-2</v>
      </c>
      <c r="BR290" s="100">
        <f t="shared" si="297"/>
        <v>2329.2000000000007</v>
      </c>
    </row>
    <row r="291" spans="1:70" ht="12" customHeight="1" outlineLevel="1" x14ac:dyDescent="0.2">
      <c r="A291" s="9">
        <v>353</v>
      </c>
      <c r="B291" s="10" t="s">
        <v>138</v>
      </c>
      <c r="C291" s="11">
        <v>5556249</v>
      </c>
      <c r="D291" s="12">
        <v>42303</v>
      </c>
      <c r="E291" s="33"/>
      <c r="F291" s="102">
        <v>2588</v>
      </c>
      <c r="G291" s="138">
        <f t="shared" si="284"/>
        <v>2329.2000000000003</v>
      </c>
      <c r="H291" s="139">
        <f t="shared" si="295"/>
        <v>77.640000000000015</v>
      </c>
      <c r="I291" s="139">
        <f t="shared" si="286"/>
        <v>465.84000000000009</v>
      </c>
      <c r="J291" s="139">
        <f t="shared" si="287"/>
        <v>465.84000000000009</v>
      </c>
      <c r="K291" s="139">
        <f t="shared" si="288"/>
        <v>465.84000000000009</v>
      </c>
      <c r="L291" s="139">
        <f t="shared" si="289"/>
        <v>465.84000000000009</v>
      </c>
      <c r="M291" s="139">
        <f t="shared" si="296"/>
        <v>388.20000000000005</v>
      </c>
      <c r="N291" s="140" t="s">
        <v>176</v>
      </c>
      <c r="O291" s="130" t="s">
        <v>176</v>
      </c>
      <c r="P291" s="130" t="s">
        <v>176</v>
      </c>
      <c r="Q291" s="130" t="s">
        <v>176</v>
      </c>
      <c r="R291" s="130" t="s">
        <v>176</v>
      </c>
      <c r="S291" s="130" t="s">
        <v>176</v>
      </c>
      <c r="T291" s="130" t="s">
        <v>176</v>
      </c>
      <c r="U291" s="130" t="s">
        <v>176</v>
      </c>
      <c r="V291" s="130" t="s">
        <v>176</v>
      </c>
      <c r="W291" s="130" t="s">
        <v>176</v>
      </c>
      <c r="X291" s="130" t="s">
        <v>176</v>
      </c>
      <c r="Y291" s="130" t="s">
        <v>176</v>
      </c>
      <c r="Z291" s="130" t="s">
        <v>176</v>
      </c>
      <c r="AA291" s="100">
        <f t="shared" si="290"/>
        <v>0</v>
      </c>
      <c r="AB291" s="130" t="s">
        <v>176</v>
      </c>
      <c r="AC291" s="130" t="s">
        <v>176</v>
      </c>
      <c r="AD291" s="130" t="s">
        <v>176</v>
      </c>
      <c r="AE291" s="130" t="s">
        <v>176</v>
      </c>
      <c r="AF291" s="130" t="s">
        <v>176</v>
      </c>
      <c r="AG291" s="130" t="s">
        <v>176</v>
      </c>
      <c r="AH291" s="130" t="s">
        <v>176</v>
      </c>
      <c r="AI291" s="130" t="s">
        <v>176</v>
      </c>
      <c r="AJ291" s="130" t="s">
        <v>176</v>
      </c>
      <c r="AK291" s="130" t="s">
        <v>176</v>
      </c>
      <c r="AL291" s="130" t="s">
        <v>176</v>
      </c>
      <c r="AM291" s="130" t="s">
        <v>176</v>
      </c>
      <c r="AN291" s="130" t="s">
        <v>176</v>
      </c>
      <c r="AO291" s="130" t="s">
        <v>176</v>
      </c>
      <c r="AP291" s="130" t="s">
        <v>176</v>
      </c>
      <c r="AQ291" s="130" t="s">
        <v>176</v>
      </c>
      <c r="AR291" s="130" t="s">
        <v>176</v>
      </c>
      <c r="AS291" s="130" t="s">
        <v>176</v>
      </c>
      <c r="AT291" s="130" t="s">
        <v>176</v>
      </c>
      <c r="AU291" s="130" t="s">
        <v>176</v>
      </c>
      <c r="AV291" s="130" t="s">
        <v>176</v>
      </c>
      <c r="AW291" s="130" t="s">
        <v>176</v>
      </c>
      <c r="AX291" s="130" t="s">
        <v>176</v>
      </c>
      <c r="AY291" s="130" t="s">
        <v>176</v>
      </c>
      <c r="AZ291" s="130" t="s">
        <v>176</v>
      </c>
      <c r="BA291" s="201" t="s">
        <v>176</v>
      </c>
      <c r="BB291" s="130" t="s">
        <v>176</v>
      </c>
      <c r="BC291" s="130" t="s">
        <v>176</v>
      </c>
      <c r="BD291" s="130" t="s">
        <v>176</v>
      </c>
      <c r="BE291" s="130" t="s">
        <v>176</v>
      </c>
      <c r="BF291" s="130" t="s">
        <v>176</v>
      </c>
      <c r="BG291" s="130" t="s">
        <v>176</v>
      </c>
      <c r="BH291" s="130" t="s">
        <v>176</v>
      </c>
      <c r="BI291" s="130" t="s">
        <v>176</v>
      </c>
      <c r="BJ291" s="130" t="s">
        <v>176</v>
      </c>
      <c r="BK291" s="130" t="s">
        <v>176</v>
      </c>
      <c r="BL291" s="130" t="s">
        <v>176</v>
      </c>
      <c r="BM291" s="130" t="s">
        <v>176</v>
      </c>
      <c r="BN291" s="116">
        <f t="shared" si="294"/>
        <v>0</v>
      </c>
      <c r="BO291" s="130" t="s">
        <v>176</v>
      </c>
      <c r="BP291" s="130" t="s">
        <v>176</v>
      </c>
      <c r="BQ291" s="83">
        <f t="shared" si="292"/>
        <v>1.6666666666666666E-2</v>
      </c>
      <c r="BR291" s="100">
        <f t="shared" si="297"/>
        <v>2329.2000000000007</v>
      </c>
    </row>
    <row r="292" spans="1:70" ht="12.75" customHeight="1" outlineLevel="1" x14ac:dyDescent="0.2">
      <c r="A292" s="9">
        <v>354</v>
      </c>
      <c r="B292" s="10" t="s">
        <v>138</v>
      </c>
      <c r="C292" s="11">
        <v>5556249</v>
      </c>
      <c r="D292" s="12">
        <v>42303</v>
      </c>
      <c r="E292" s="33"/>
      <c r="F292" s="102">
        <v>2588</v>
      </c>
      <c r="G292" s="138">
        <f t="shared" si="284"/>
        <v>2329.2000000000003</v>
      </c>
      <c r="H292" s="139">
        <f t="shared" si="295"/>
        <v>77.640000000000015</v>
      </c>
      <c r="I292" s="139">
        <f t="shared" si="286"/>
        <v>465.84000000000009</v>
      </c>
      <c r="J292" s="139">
        <f t="shared" si="287"/>
        <v>465.84000000000009</v>
      </c>
      <c r="K292" s="139">
        <f t="shared" si="288"/>
        <v>465.84000000000009</v>
      </c>
      <c r="L292" s="139">
        <f t="shared" si="289"/>
        <v>465.84000000000009</v>
      </c>
      <c r="M292" s="139">
        <f t="shared" si="296"/>
        <v>388.20000000000005</v>
      </c>
      <c r="N292" s="140" t="s">
        <v>176</v>
      </c>
      <c r="O292" s="130" t="s">
        <v>176</v>
      </c>
      <c r="P292" s="130" t="s">
        <v>176</v>
      </c>
      <c r="Q292" s="130" t="s">
        <v>176</v>
      </c>
      <c r="R292" s="130" t="s">
        <v>176</v>
      </c>
      <c r="S292" s="130" t="s">
        <v>176</v>
      </c>
      <c r="T292" s="130" t="s">
        <v>176</v>
      </c>
      <c r="U292" s="130" t="s">
        <v>176</v>
      </c>
      <c r="V292" s="130" t="s">
        <v>176</v>
      </c>
      <c r="W292" s="130" t="s">
        <v>176</v>
      </c>
      <c r="X292" s="130" t="s">
        <v>176</v>
      </c>
      <c r="Y292" s="130" t="s">
        <v>176</v>
      </c>
      <c r="Z292" s="130" t="s">
        <v>176</v>
      </c>
      <c r="AA292" s="100">
        <f t="shared" si="290"/>
        <v>0</v>
      </c>
      <c r="AB292" s="130" t="s">
        <v>176</v>
      </c>
      <c r="AC292" s="130" t="s">
        <v>176</v>
      </c>
      <c r="AD292" s="130" t="s">
        <v>176</v>
      </c>
      <c r="AE292" s="130" t="s">
        <v>176</v>
      </c>
      <c r="AF292" s="130" t="s">
        <v>176</v>
      </c>
      <c r="AG292" s="130" t="s">
        <v>176</v>
      </c>
      <c r="AH292" s="130" t="s">
        <v>176</v>
      </c>
      <c r="AI292" s="130" t="s">
        <v>176</v>
      </c>
      <c r="AJ292" s="130" t="s">
        <v>176</v>
      </c>
      <c r="AK292" s="130" t="s">
        <v>176</v>
      </c>
      <c r="AL292" s="130" t="s">
        <v>176</v>
      </c>
      <c r="AM292" s="130" t="s">
        <v>176</v>
      </c>
      <c r="AN292" s="130" t="s">
        <v>176</v>
      </c>
      <c r="AO292" s="130" t="s">
        <v>176</v>
      </c>
      <c r="AP292" s="130" t="s">
        <v>176</v>
      </c>
      <c r="AQ292" s="130" t="s">
        <v>176</v>
      </c>
      <c r="AR292" s="130" t="s">
        <v>176</v>
      </c>
      <c r="AS292" s="130" t="s">
        <v>176</v>
      </c>
      <c r="AT292" s="130" t="s">
        <v>176</v>
      </c>
      <c r="AU292" s="130" t="s">
        <v>176</v>
      </c>
      <c r="AV292" s="130" t="s">
        <v>176</v>
      </c>
      <c r="AW292" s="130" t="s">
        <v>176</v>
      </c>
      <c r="AX292" s="130" t="s">
        <v>176</v>
      </c>
      <c r="AY292" s="130" t="s">
        <v>176</v>
      </c>
      <c r="AZ292" s="130" t="s">
        <v>176</v>
      </c>
      <c r="BA292" s="201" t="s">
        <v>176</v>
      </c>
      <c r="BB292" s="130" t="s">
        <v>176</v>
      </c>
      <c r="BC292" s="130" t="s">
        <v>176</v>
      </c>
      <c r="BD292" s="130" t="s">
        <v>176</v>
      </c>
      <c r="BE292" s="130" t="s">
        <v>176</v>
      </c>
      <c r="BF292" s="130" t="s">
        <v>176</v>
      </c>
      <c r="BG292" s="130" t="s">
        <v>176</v>
      </c>
      <c r="BH292" s="130" t="s">
        <v>176</v>
      </c>
      <c r="BI292" s="130" t="s">
        <v>176</v>
      </c>
      <c r="BJ292" s="130" t="s">
        <v>176</v>
      </c>
      <c r="BK292" s="130" t="s">
        <v>176</v>
      </c>
      <c r="BL292" s="130" t="s">
        <v>176</v>
      </c>
      <c r="BM292" s="130" t="s">
        <v>176</v>
      </c>
      <c r="BN292" s="116">
        <f t="shared" si="294"/>
        <v>0</v>
      </c>
      <c r="BO292" s="130" t="s">
        <v>176</v>
      </c>
      <c r="BP292" s="130" t="s">
        <v>176</v>
      </c>
      <c r="BQ292" s="83">
        <f t="shared" si="292"/>
        <v>1.6666666666666666E-2</v>
      </c>
      <c r="BR292" s="100">
        <f t="shared" si="297"/>
        <v>2329.2000000000007</v>
      </c>
    </row>
    <row r="293" spans="1:70" ht="12.75" customHeight="1" outlineLevel="1" x14ac:dyDescent="0.2">
      <c r="A293" s="9">
        <v>355</v>
      </c>
      <c r="B293" s="10" t="s">
        <v>138</v>
      </c>
      <c r="C293" s="11">
        <v>5556249</v>
      </c>
      <c r="D293" s="12">
        <v>42303</v>
      </c>
      <c r="E293" s="33"/>
      <c r="F293" s="102">
        <v>2588</v>
      </c>
      <c r="G293" s="138">
        <f t="shared" si="284"/>
        <v>2329.2000000000003</v>
      </c>
      <c r="H293" s="139">
        <f t="shared" si="295"/>
        <v>77.640000000000015</v>
      </c>
      <c r="I293" s="139">
        <f t="shared" si="286"/>
        <v>465.84000000000009</v>
      </c>
      <c r="J293" s="139">
        <f t="shared" si="287"/>
        <v>465.84000000000009</v>
      </c>
      <c r="K293" s="139">
        <f t="shared" si="288"/>
        <v>465.84000000000009</v>
      </c>
      <c r="L293" s="139">
        <f t="shared" si="289"/>
        <v>465.84000000000009</v>
      </c>
      <c r="M293" s="139">
        <f t="shared" si="296"/>
        <v>388.20000000000005</v>
      </c>
      <c r="N293" s="140" t="s">
        <v>176</v>
      </c>
      <c r="O293" s="130" t="s">
        <v>176</v>
      </c>
      <c r="P293" s="130" t="s">
        <v>176</v>
      </c>
      <c r="Q293" s="130" t="s">
        <v>176</v>
      </c>
      <c r="R293" s="130" t="s">
        <v>176</v>
      </c>
      <c r="S293" s="130" t="s">
        <v>176</v>
      </c>
      <c r="T293" s="130" t="s">
        <v>176</v>
      </c>
      <c r="U293" s="130" t="s">
        <v>176</v>
      </c>
      <c r="V293" s="130" t="s">
        <v>176</v>
      </c>
      <c r="W293" s="130" t="s">
        <v>176</v>
      </c>
      <c r="X293" s="130" t="s">
        <v>176</v>
      </c>
      <c r="Y293" s="130" t="s">
        <v>176</v>
      </c>
      <c r="Z293" s="130" t="s">
        <v>176</v>
      </c>
      <c r="AA293" s="100">
        <f t="shared" si="290"/>
        <v>0</v>
      </c>
      <c r="AB293" s="130" t="s">
        <v>176</v>
      </c>
      <c r="AC293" s="130" t="s">
        <v>176</v>
      </c>
      <c r="AD293" s="130" t="s">
        <v>176</v>
      </c>
      <c r="AE293" s="130" t="s">
        <v>176</v>
      </c>
      <c r="AF293" s="130" t="s">
        <v>176</v>
      </c>
      <c r="AG293" s="130" t="s">
        <v>176</v>
      </c>
      <c r="AH293" s="130" t="s">
        <v>176</v>
      </c>
      <c r="AI293" s="130" t="s">
        <v>176</v>
      </c>
      <c r="AJ293" s="130" t="s">
        <v>176</v>
      </c>
      <c r="AK293" s="130" t="s">
        <v>176</v>
      </c>
      <c r="AL293" s="130" t="s">
        <v>176</v>
      </c>
      <c r="AM293" s="130" t="s">
        <v>176</v>
      </c>
      <c r="AN293" s="130" t="s">
        <v>176</v>
      </c>
      <c r="AO293" s="130" t="s">
        <v>176</v>
      </c>
      <c r="AP293" s="130" t="s">
        <v>176</v>
      </c>
      <c r="AQ293" s="130" t="s">
        <v>176</v>
      </c>
      <c r="AR293" s="130" t="s">
        <v>176</v>
      </c>
      <c r="AS293" s="130" t="s">
        <v>176</v>
      </c>
      <c r="AT293" s="130" t="s">
        <v>176</v>
      </c>
      <c r="AU293" s="130" t="s">
        <v>176</v>
      </c>
      <c r="AV293" s="130" t="s">
        <v>176</v>
      </c>
      <c r="AW293" s="130" t="s">
        <v>176</v>
      </c>
      <c r="AX293" s="130" t="s">
        <v>176</v>
      </c>
      <c r="AY293" s="130" t="s">
        <v>176</v>
      </c>
      <c r="AZ293" s="130" t="s">
        <v>176</v>
      </c>
      <c r="BA293" s="201" t="s">
        <v>176</v>
      </c>
      <c r="BB293" s="130" t="s">
        <v>176</v>
      </c>
      <c r="BC293" s="130" t="s">
        <v>176</v>
      </c>
      <c r="BD293" s="130" t="s">
        <v>176</v>
      </c>
      <c r="BE293" s="130" t="s">
        <v>176</v>
      </c>
      <c r="BF293" s="130" t="s">
        <v>176</v>
      </c>
      <c r="BG293" s="130" t="s">
        <v>176</v>
      </c>
      <c r="BH293" s="130" t="s">
        <v>176</v>
      </c>
      <c r="BI293" s="130" t="s">
        <v>176</v>
      </c>
      <c r="BJ293" s="130" t="s">
        <v>176</v>
      </c>
      <c r="BK293" s="130" t="s">
        <v>176</v>
      </c>
      <c r="BL293" s="130" t="s">
        <v>176</v>
      </c>
      <c r="BM293" s="130" t="s">
        <v>176</v>
      </c>
      <c r="BN293" s="116">
        <f t="shared" si="294"/>
        <v>0</v>
      </c>
      <c r="BO293" s="130" t="s">
        <v>176</v>
      </c>
      <c r="BP293" s="130" t="s">
        <v>176</v>
      </c>
      <c r="BQ293" s="83">
        <f t="shared" si="292"/>
        <v>1.6666666666666666E-2</v>
      </c>
      <c r="BR293" s="100">
        <f t="shared" si="297"/>
        <v>2329.2000000000007</v>
      </c>
    </row>
    <row r="294" spans="1:70" ht="12.75" customHeight="1" outlineLevel="1" x14ac:dyDescent="0.2">
      <c r="A294" s="9">
        <v>356</v>
      </c>
      <c r="B294" s="10" t="s">
        <v>138</v>
      </c>
      <c r="C294" s="11">
        <v>5556249</v>
      </c>
      <c r="D294" s="12">
        <v>42303</v>
      </c>
      <c r="E294" s="33"/>
      <c r="F294" s="102">
        <v>2588</v>
      </c>
      <c r="G294" s="138">
        <f t="shared" si="284"/>
        <v>2329.2000000000003</v>
      </c>
      <c r="H294" s="139">
        <f t="shared" si="295"/>
        <v>77.640000000000015</v>
      </c>
      <c r="I294" s="139">
        <f t="shared" si="286"/>
        <v>465.84000000000009</v>
      </c>
      <c r="J294" s="139">
        <f t="shared" si="287"/>
        <v>465.84000000000009</v>
      </c>
      <c r="K294" s="139">
        <f t="shared" si="288"/>
        <v>465.84000000000009</v>
      </c>
      <c r="L294" s="139">
        <f t="shared" si="289"/>
        <v>465.84000000000009</v>
      </c>
      <c r="M294" s="139">
        <f t="shared" si="296"/>
        <v>388.20000000000005</v>
      </c>
      <c r="N294" s="140" t="s">
        <v>176</v>
      </c>
      <c r="O294" s="130" t="s">
        <v>176</v>
      </c>
      <c r="P294" s="130" t="s">
        <v>176</v>
      </c>
      <c r="Q294" s="130" t="s">
        <v>176</v>
      </c>
      <c r="R294" s="130" t="s">
        <v>176</v>
      </c>
      <c r="S294" s="130" t="s">
        <v>176</v>
      </c>
      <c r="T294" s="130" t="s">
        <v>176</v>
      </c>
      <c r="U294" s="130" t="s">
        <v>176</v>
      </c>
      <c r="V294" s="130" t="s">
        <v>176</v>
      </c>
      <c r="W294" s="130" t="s">
        <v>176</v>
      </c>
      <c r="X294" s="130" t="s">
        <v>176</v>
      </c>
      <c r="Y294" s="130" t="s">
        <v>176</v>
      </c>
      <c r="Z294" s="130" t="s">
        <v>176</v>
      </c>
      <c r="AA294" s="100">
        <f t="shared" si="290"/>
        <v>0</v>
      </c>
      <c r="AB294" s="130" t="s">
        <v>176</v>
      </c>
      <c r="AC294" s="130" t="s">
        <v>176</v>
      </c>
      <c r="AD294" s="130" t="s">
        <v>176</v>
      </c>
      <c r="AE294" s="130" t="s">
        <v>176</v>
      </c>
      <c r="AF294" s="130" t="s">
        <v>176</v>
      </c>
      <c r="AG294" s="130" t="s">
        <v>176</v>
      </c>
      <c r="AH294" s="130" t="s">
        <v>176</v>
      </c>
      <c r="AI294" s="130" t="s">
        <v>176</v>
      </c>
      <c r="AJ294" s="130" t="s">
        <v>176</v>
      </c>
      <c r="AK294" s="130" t="s">
        <v>176</v>
      </c>
      <c r="AL294" s="130" t="s">
        <v>176</v>
      </c>
      <c r="AM294" s="130" t="s">
        <v>176</v>
      </c>
      <c r="AN294" s="130" t="s">
        <v>176</v>
      </c>
      <c r="AO294" s="130" t="s">
        <v>176</v>
      </c>
      <c r="AP294" s="130" t="s">
        <v>176</v>
      </c>
      <c r="AQ294" s="130" t="s">
        <v>176</v>
      </c>
      <c r="AR294" s="130" t="s">
        <v>176</v>
      </c>
      <c r="AS294" s="130" t="s">
        <v>176</v>
      </c>
      <c r="AT294" s="130" t="s">
        <v>176</v>
      </c>
      <c r="AU294" s="130" t="s">
        <v>176</v>
      </c>
      <c r="AV294" s="130" t="s">
        <v>176</v>
      </c>
      <c r="AW294" s="130" t="s">
        <v>176</v>
      </c>
      <c r="AX294" s="130" t="s">
        <v>176</v>
      </c>
      <c r="AY294" s="130" t="s">
        <v>176</v>
      </c>
      <c r="AZ294" s="130" t="s">
        <v>176</v>
      </c>
      <c r="BA294" s="201" t="s">
        <v>176</v>
      </c>
      <c r="BB294" s="130" t="s">
        <v>176</v>
      </c>
      <c r="BC294" s="130" t="s">
        <v>176</v>
      </c>
      <c r="BD294" s="130" t="s">
        <v>176</v>
      </c>
      <c r="BE294" s="130" t="s">
        <v>176</v>
      </c>
      <c r="BF294" s="130" t="s">
        <v>176</v>
      </c>
      <c r="BG294" s="130" t="s">
        <v>176</v>
      </c>
      <c r="BH294" s="130" t="s">
        <v>176</v>
      </c>
      <c r="BI294" s="130" t="s">
        <v>176</v>
      </c>
      <c r="BJ294" s="130" t="s">
        <v>176</v>
      </c>
      <c r="BK294" s="130" t="s">
        <v>176</v>
      </c>
      <c r="BL294" s="130" t="s">
        <v>176</v>
      </c>
      <c r="BM294" s="130" t="s">
        <v>176</v>
      </c>
      <c r="BN294" s="116">
        <f t="shared" si="294"/>
        <v>0</v>
      </c>
      <c r="BO294" s="130" t="s">
        <v>176</v>
      </c>
      <c r="BP294" s="130" t="s">
        <v>176</v>
      </c>
      <c r="BQ294" s="83">
        <f t="shared" si="292"/>
        <v>1.6666666666666666E-2</v>
      </c>
      <c r="BR294" s="100">
        <f t="shared" si="297"/>
        <v>2329.2000000000007</v>
      </c>
    </row>
    <row r="295" spans="1:70" ht="12.75" customHeight="1" outlineLevel="1" x14ac:dyDescent="0.2">
      <c r="A295" s="9">
        <v>357</v>
      </c>
      <c r="B295" s="10" t="s">
        <v>138</v>
      </c>
      <c r="C295" s="11">
        <v>5556249</v>
      </c>
      <c r="D295" s="12">
        <v>42303</v>
      </c>
      <c r="E295" s="33"/>
      <c r="F295" s="102">
        <v>2588</v>
      </c>
      <c r="G295" s="138">
        <f t="shared" si="284"/>
        <v>2329.2000000000003</v>
      </c>
      <c r="H295" s="139">
        <f t="shared" si="295"/>
        <v>77.640000000000015</v>
      </c>
      <c r="I295" s="139">
        <f t="shared" si="286"/>
        <v>465.84000000000009</v>
      </c>
      <c r="J295" s="139">
        <f t="shared" si="287"/>
        <v>465.84000000000009</v>
      </c>
      <c r="K295" s="139">
        <f t="shared" si="288"/>
        <v>465.84000000000009</v>
      </c>
      <c r="L295" s="139">
        <f t="shared" si="289"/>
        <v>465.84000000000009</v>
      </c>
      <c r="M295" s="139">
        <f t="shared" si="296"/>
        <v>388.20000000000005</v>
      </c>
      <c r="N295" s="140" t="s">
        <v>176</v>
      </c>
      <c r="O295" s="130" t="s">
        <v>176</v>
      </c>
      <c r="P295" s="130" t="s">
        <v>176</v>
      </c>
      <c r="Q295" s="130" t="s">
        <v>176</v>
      </c>
      <c r="R295" s="130" t="s">
        <v>176</v>
      </c>
      <c r="S295" s="130" t="s">
        <v>176</v>
      </c>
      <c r="T295" s="130" t="s">
        <v>176</v>
      </c>
      <c r="U295" s="130" t="s">
        <v>176</v>
      </c>
      <c r="V295" s="130" t="s">
        <v>176</v>
      </c>
      <c r="W295" s="130" t="s">
        <v>176</v>
      </c>
      <c r="X295" s="130" t="s">
        <v>176</v>
      </c>
      <c r="Y295" s="130" t="s">
        <v>176</v>
      </c>
      <c r="Z295" s="130" t="s">
        <v>176</v>
      </c>
      <c r="AA295" s="100">
        <f t="shared" si="290"/>
        <v>0</v>
      </c>
      <c r="AB295" s="130" t="s">
        <v>176</v>
      </c>
      <c r="AC295" s="130" t="s">
        <v>176</v>
      </c>
      <c r="AD295" s="130" t="s">
        <v>176</v>
      </c>
      <c r="AE295" s="130" t="s">
        <v>176</v>
      </c>
      <c r="AF295" s="130" t="s">
        <v>176</v>
      </c>
      <c r="AG295" s="130" t="s">
        <v>176</v>
      </c>
      <c r="AH295" s="130" t="s">
        <v>176</v>
      </c>
      <c r="AI295" s="130" t="s">
        <v>176</v>
      </c>
      <c r="AJ295" s="130" t="s">
        <v>176</v>
      </c>
      <c r="AK295" s="130" t="s">
        <v>176</v>
      </c>
      <c r="AL295" s="130" t="s">
        <v>176</v>
      </c>
      <c r="AM295" s="130" t="s">
        <v>176</v>
      </c>
      <c r="AN295" s="130" t="s">
        <v>176</v>
      </c>
      <c r="AO295" s="130" t="s">
        <v>176</v>
      </c>
      <c r="AP295" s="130" t="s">
        <v>176</v>
      </c>
      <c r="AQ295" s="130" t="s">
        <v>176</v>
      </c>
      <c r="AR295" s="130" t="s">
        <v>176</v>
      </c>
      <c r="AS295" s="130" t="s">
        <v>176</v>
      </c>
      <c r="AT295" s="130" t="s">
        <v>176</v>
      </c>
      <c r="AU295" s="130" t="s">
        <v>176</v>
      </c>
      <c r="AV295" s="130" t="s">
        <v>176</v>
      </c>
      <c r="AW295" s="130" t="s">
        <v>176</v>
      </c>
      <c r="AX295" s="130" t="s">
        <v>176</v>
      </c>
      <c r="AY295" s="130" t="s">
        <v>176</v>
      </c>
      <c r="AZ295" s="130" t="s">
        <v>176</v>
      </c>
      <c r="BA295" s="201" t="s">
        <v>176</v>
      </c>
      <c r="BB295" s="130" t="s">
        <v>176</v>
      </c>
      <c r="BC295" s="130" t="s">
        <v>176</v>
      </c>
      <c r="BD295" s="130" t="s">
        <v>176</v>
      </c>
      <c r="BE295" s="130" t="s">
        <v>176</v>
      </c>
      <c r="BF295" s="130" t="s">
        <v>176</v>
      </c>
      <c r="BG295" s="130" t="s">
        <v>176</v>
      </c>
      <c r="BH295" s="130" t="s">
        <v>176</v>
      </c>
      <c r="BI295" s="130" t="s">
        <v>176</v>
      </c>
      <c r="BJ295" s="130" t="s">
        <v>176</v>
      </c>
      <c r="BK295" s="130" t="s">
        <v>176</v>
      </c>
      <c r="BL295" s="130" t="s">
        <v>176</v>
      </c>
      <c r="BM295" s="130" t="s">
        <v>176</v>
      </c>
      <c r="BN295" s="116">
        <f t="shared" si="294"/>
        <v>0</v>
      </c>
      <c r="BO295" s="130" t="s">
        <v>176</v>
      </c>
      <c r="BP295" s="130" t="s">
        <v>176</v>
      </c>
      <c r="BQ295" s="83">
        <f t="shared" si="292"/>
        <v>1.6666666666666666E-2</v>
      </c>
      <c r="BR295" s="100">
        <f t="shared" si="297"/>
        <v>2329.2000000000007</v>
      </c>
    </row>
    <row r="296" spans="1:70" ht="12.75" customHeight="1" outlineLevel="1" x14ac:dyDescent="0.2">
      <c r="A296" s="9">
        <v>358</v>
      </c>
      <c r="B296" s="10" t="s">
        <v>138</v>
      </c>
      <c r="C296" s="11">
        <v>5556249</v>
      </c>
      <c r="D296" s="12">
        <v>42303</v>
      </c>
      <c r="E296" s="33"/>
      <c r="F296" s="102">
        <v>2588</v>
      </c>
      <c r="G296" s="138">
        <f t="shared" si="284"/>
        <v>2329.2000000000003</v>
      </c>
      <c r="H296" s="139">
        <f t="shared" si="295"/>
        <v>77.640000000000015</v>
      </c>
      <c r="I296" s="139">
        <f t="shared" si="286"/>
        <v>465.84000000000009</v>
      </c>
      <c r="J296" s="139">
        <f t="shared" si="287"/>
        <v>465.84000000000009</v>
      </c>
      <c r="K296" s="139">
        <f t="shared" si="288"/>
        <v>465.84000000000009</v>
      </c>
      <c r="L296" s="139">
        <f t="shared" si="289"/>
        <v>465.84000000000009</v>
      </c>
      <c r="M296" s="139">
        <f t="shared" si="296"/>
        <v>388.20000000000005</v>
      </c>
      <c r="N296" s="140" t="s">
        <v>176</v>
      </c>
      <c r="O296" s="130" t="s">
        <v>176</v>
      </c>
      <c r="P296" s="130" t="s">
        <v>176</v>
      </c>
      <c r="Q296" s="130" t="s">
        <v>176</v>
      </c>
      <c r="R296" s="130" t="s">
        <v>176</v>
      </c>
      <c r="S296" s="130" t="s">
        <v>176</v>
      </c>
      <c r="T296" s="130" t="s">
        <v>176</v>
      </c>
      <c r="U296" s="130" t="s">
        <v>176</v>
      </c>
      <c r="V296" s="130" t="s">
        <v>176</v>
      </c>
      <c r="W296" s="130" t="s">
        <v>176</v>
      </c>
      <c r="X296" s="130" t="s">
        <v>176</v>
      </c>
      <c r="Y296" s="130" t="s">
        <v>176</v>
      </c>
      <c r="Z296" s="130" t="s">
        <v>176</v>
      </c>
      <c r="AA296" s="100">
        <f t="shared" si="290"/>
        <v>0</v>
      </c>
      <c r="AB296" s="130" t="s">
        <v>176</v>
      </c>
      <c r="AC296" s="130" t="s">
        <v>176</v>
      </c>
      <c r="AD296" s="130" t="s">
        <v>176</v>
      </c>
      <c r="AE296" s="130" t="s">
        <v>176</v>
      </c>
      <c r="AF296" s="130" t="s">
        <v>176</v>
      </c>
      <c r="AG296" s="130" t="s">
        <v>176</v>
      </c>
      <c r="AH296" s="130" t="s">
        <v>176</v>
      </c>
      <c r="AI296" s="130" t="s">
        <v>176</v>
      </c>
      <c r="AJ296" s="130" t="s">
        <v>176</v>
      </c>
      <c r="AK296" s="130" t="s">
        <v>176</v>
      </c>
      <c r="AL296" s="130" t="s">
        <v>176</v>
      </c>
      <c r="AM296" s="130" t="s">
        <v>176</v>
      </c>
      <c r="AN296" s="130" t="s">
        <v>176</v>
      </c>
      <c r="AO296" s="130" t="s">
        <v>176</v>
      </c>
      <c r="AP296" s="130" t="s">
        <v>176</v>
      </c>
      <c r="AQ296" s="130" t="s">
        <v>176</v>
      </c>
      <c r="AR296" s="130" t="s">
        <v>176</v>
      </c>
      <c r="AS296" s="130" t="s">
        <v>176</v>
      </c>
      <c r="AT296" s="130" t="s">
        <v>176</v>
      </c>
      <c r="AU296" s="130" t="s">
        <v>176</v>
      </c>
      <c r="AV296" s="130" t="s">
        <v>176</v>
      </c>
      <c r="AW296" s="130" t="s">
        <v>176</v>
      </c>
      <c r="AX296" s="130" t="s">
        <v>176</v>
      </c>
      <c r="AY296" s="130" t="s">
        <v>176</v>
      </c>
      <c r="AZ296" s="130" t="s">
        <v>176</v>
      </c>
      <c r="BA296" s="201" t="s">
        <v>176</v>
      </c>
      <c r="BB296" s="130" t="s">
        <v>176</v>
      </c>
      <c r="BC296" s="130" t="s">
        <v>176</v>
      </c>
      <c r="BD296" s="130" t="s">
        <v>176</v>
      </c>
      <c r="BE296" s="130" t="s">
        <v>176</v>
      </c>
      <c r="BF296" s="130" t="s">
        <v>176</v>
      </c>
      <c r="BG296" s="130" t="s">
        <v>176</v>
      </c>
      <c r="BH296" s="130" t="s">
        <v>176</v>
      </c>
      <c r="BI296" s="130" t="s">
        <v>176</v>
      </c>
      <c r="BJ296" s="130" t="s">
        <v>176</v>
      </c>
      <c r="BK296" s="130" t="s">
        <v>176</v>
      </c>
      <c r="BL296" s="130" t="s">
        <v>176</v>
      </c>
      <c r="BM296" s="130" t="s">
        <v>176</v>
      </c>
      <c r="BN296" s="116">
        <f t="shared" si="294"/>
        <v>0</v>
      </c>
      <c r="BO296" s="130" t="s">
        <v>176</v>
      </c>
      <c r="BP296" s="130" t="s">
        <v>176</v>
      </c>
      <c r="BQ296" s="83">
        <f t="shared" si="292"/>
        <v>1.6666666666666666E-2</v>
      </c>
      <c r="BR296" s="100">
        <f t="shared" si="297"/>
        <v>2329.2000000000007</v>
      </c>
    </row>
    <row r="297" spans="1:70" ht="12.75" customHeight="1" outlineLevel="1" x14ac:dyDescent="0.2">
      <c r="A297" s="9">
        <v>359</v>
      </c>
      <c r="B297" s="10" t="s">
        <v>138</v>
      </c>
      <c r="C297" s="11">
        <v>5556249</v>
      </c>
      <c r="D297" s="12">
        <v>42303</v>
      </c>
      <c r="E297" s="33"/>
      <c r="F297" s="102">
        <v>2588</v>
      </c>
      <c r="G297" s="138">
        <f t="shared" si="284"/>
        <v>2329.2000000000003</v>
      </c>
      <c r="H297" s="139">
        <f t="shared" si="295"/>
        <v>77.640000000000015</v>
      </c>
      <c r="I297" s="139">
        <f t="shared" si="286"/>
        <v>465.84000000000009</v>
      </c>
      <c r="J297" s="139">
        <f t="shared" si="287"/>
        <v>465.84000000000009</v>
      </c>
      <c r="K297" s="139">
        <f t="shared" si="288"/>
        <v>465.84000000000009</v>
      </c>
      <c r="L297" s="139">
        <f t="shared" si="289"/>
        <v>465.84000000000009</v>
      </c>
      <c r="M297" s="139">
        <f t="shared" si="296"/>
        <v>388.20000000000005</v>
      </c>
      <c r="N297" s="140" t="s">
        <v>176</v>
      </c>
      <c r="O297" s="130" t="s">
        <v>176</v>
      </c>
      <c r="P297" s="130" t="s">
        <v>176</v>
      </c>
      <c r="Q297" s="130" t="s">
        <v>176</v>
      </c>
      <c r="R297" s="130" t="s">
        <v>176</v>
      </c>
      <c r="S297" s="130" t="s">
        <v>176</v>
      </c>
      <c r="T297" s="130" t="s">
        <v>176</v>
      </c>
      <c r="U297" s="130" t="s">
        <v>176</v>
      </c>
      <c r="V297" s="130" t="s">
        <v>176</v>
      </c>
      <c r="W297" s="130" t="s">
        <v>176</v>
      </c>
      <c r="X297" s="130" t="s">
        <v>176</v>
      </c>
      <c r="Y297" s="130" t="s">
        <v>176</v>
      </c>
      <c r="Z297" s="130" t="s">
        <v>176</v>
      </c>
      <c r="AA297" s="100">
        <f t="shared" si="290"/>
        <v>0</v>
      </c>
      <c r="AB297" s="130" t="s">
        <v>176</v>
      </c>
      <c r="AC297" s="130" t="s">
        <v>176</v>
      </c>
      <c r="AD297" s="130" t="s">
        <v>176</v>
      </c>
      <c r="AE297" s="130" t="s">
        <v>176</v>
      </c>
      <c r="AF297" s="130" t="s">
        <v>176</v>
      </c>
      <c r="AG297" s="130" t="s">
        <v>176</v>
      </c>
      <c r="AH297" s="130" t="s">
        <v>176</v>
      </c>
      <c r="AI297" s="130" t="s">
        <v>176</v>
      </c>
      <c r="AJ297" s="130" t="s">
        <v>176</v>
      </c>
      <c r="AK297" s="130" t="s">
        <v>176</v>
      </c>
      <c r="AL297" s="130" t="s">
        <v>176</v>
      </c>
      <c r="AM297" s="130" t="s">
        <v>176</v>
      </c>
      <c r="AN297" s="130" t="s">
        <v>176</v>
      </c>
      <c r="AO297" s="130" t="s">
        <v>176</v>
      </c>
      <c r="AP297" s="130" t="s">
        <v>176</v>
      </c>
      <c r="AQ297" s="130" t="s">
        <v>176</v>
      </c>
      <c r="AR297" s="130" t="s">
        <v>176</v>
      </c>
      <c r="AS297" s="130" t="s">
        <v>176</v>
      </c>
      <c r="AT297" s="130" t="s">
        <v>176</v>
      </c>
      <c r="AU297" s="130" t="s">
        <v>176</v>
      </c>
      <c r="AV297" s="130" t="s">
        <v>176</v>
      </c>
      <c r="AW297" s="130" t="s">
        <v>176</v>
      </c>
      <c r="AX297" s="130" t="s">
        <v>176</v>
      </c>
      <c r="AY297" s="130" t="s">
        <v>176</v>
      </c>
      <c r="AZ297" s="130" t="s">
        <v>176</v>
      </c>
      <c r="BA297" s="201" t="s">
        <v>176</v>
      </c>
      <c r="BB297" s="130" t="s">
        <v>176</v>
      </c>
      <c r="BC297" s="130" t="s">
        <v>176</v>
      </c>
      <c r="BD297" s="130" t="s">
        <v>176</v>
      </c>
      <c r="BE297" s="130" t="s">
        <v>176</v>
      </c>
      <c r="BF297" s="130" t="s">
        <v>176</v>
      </c>
      <c r="BG297" s="130" t="s">
        <v>176</v>
      </c>
      <c r="BH297" s="130" t="s">
        <v>176</v>
      </c>
      <c r="BI297" s="130" t="s">
        <v>176</v>
      </c>
      <c r="BJ297" s="130" t="s">
        <v>176</v>
      </c>
      <c r="BK297" s="130" t="s">
        <v>176</v>
      </c>
      <c r="BL297" s="130" t="s">
        <v>176</v>
      </c>
      <c r="BM297" s="130" t="s">
        <v>176</v>
      </c>
      <c r="BN297" s="116">
        <f t="shared" si="294"/>
        <v>0</v>
      </c>
      <c r="BO297" s="130" t="s">
        <v>176</v>
      </c>
      <c r="BP297" s="130" t="s">
        <v>176</v>
      </c>
      <c r="BQ297" s="83">
        <f t="shared" si="292"/>
        <v>1.6666666666666666E-2</v>
      </c>
      <c r="BR297" s="100">
        <f t="shared" si="297"/>
        <v>2329.2000000000007</v>
      </c>
    </row>
    <row r="298" spans="1:70" ht="12.75" customHeight="1" outlineLevel="1" x14ac:dyDescent="0.2">
      <c r="A298" s="9">
        <v>360</v>
      </c>
      <c r="B298" s="10" t="s">
        <v>138</v>
      </c>
      <c r="C298" s="11">
        <v>5556249</v>
      </c>
      <c r="D298" s="12">
        <v>42303</v>
      </c>
      <c r="E298" s="33"/>
      <c r="F298" s="102">
        <v>2588</v>
      </c>
      <c r="G298" s="138">
        <f t="shared" si="284"/>
        <v>2329.2000000000003</v>
      </c>
      <c r="H298" s="139">
        <f t="shared" si="295"/>
        <v>77.640000000000015</v>
      </c>
      <c r="I298" s="139">
        <f t="shared" si="286"/>
        <v>465.84000000000009</v>
      </c>
      <c r="J298" s="139">
        <f t="shared" si="287"/>
        <v>465.84000000000009</v>
      </c>
      <c r="K298" s="139">
        <f t="shared" si="288"/>
        <v>465.84000000000009</v>
      </c>
      <c r="L298" s="139">
        <f t="shared" si="289"/>
        <v>465.84000000000009</v>
      </c>
      <c r="M298" s="139">
        <f t="shared" si="296"/>
        <v>388.20000000000005</v>
      </c>
      <c r="N298" s="140" t="s">
        <v>176</v>
      </c>
      <c r="O298" s="130" t="s">
        <v>176</v>
      </c>
      <c r="P298" s="130" t="s">
        <v>176</v>
      </c>
      <c r="Q298" s="130" t="s">
        <v>176</v>
      </c>
      <c r="R298" s="130" t="s">
        <v>176</v>
      </c>
      <c r="S298" s="130" t="s">
        <v>176</v>
      </c>
      <c r="T298" s="130" t="s">
        <v>176</v>
      </c>
      <c r="U298" s="130" t="s">
        <v>176</v>
      </c>
      <c r="V298" s="130" t="s">
        <v>176</v>
      </c>
      <c r="W298" s="130" t="s">
        <v>176</v>
      </c>
      <c r="X298" s="130" t="s">
        <v>176</v>
      </c>
      <c r="Y298" s="130" t="s">
        <v>176</v>
      </c>
      <c r="Z298" s="130" t="s">
        <v>176</v>
      </c>
      <c r="AA298" s="100">
        <f t="shared" si="290"/>
        <v>0</v>
      </c>
      <c r="AB298" s="130" t="s">
        <v>176</v>
      </c>
      <c r="AC298" s="130" t="s">
        <v>176</v>
      </c>
      <c r="AD298" s="130" t="s">
        <v>176</v>
      </c>
      <c r="AE298" s="130" t="s">
        <v>176</v>
      </c>
      <c r="AF298" s="130" t="s">
        <v>176</v>
      </c>
      <c r="AG298" s="130" t="s">
        <v>176</v>
      </c>
      <c r="AH298" s="130" t="s">
        <v>176</v>
      </c>
      <c r="AI298" s="130" t="s">
        <v>176</v>
      </c>
      <c r="AJ298" s="130" t="s">
        <v>176</v>
      </c>
      <c r="AK298" s="130" t="s">
        <v>176</v>
      </c>
      <c r="AL298" s="130" t="s">
        <v>176</v>
      </c>
      <c r="AM298" s="130" t="s">
        <v>176</v>
      </c>
      <c r="AN298" s="130" t="s">
        <v>176</v>
      </c>
      <c r="AO298" s="130" t="s">
        <v>176</v>
      </c>
      <c r="AP298" s="130" t="s">
        <v>176</v>
      </c>
      <c r="AQ298" s="130" t="s">
        <v>176</v>
      </c>
      <c r="AR298" s="130" t="s">
        <v>176</v>
      </c>
      <c r="AS298" s="130" t="s">
        <v>176</v>
      </c>
      <c r="AT298" s="130" t="s">
        <v>176</v>
      </c>
      <c r="AU298" s="130" t="s">
        <v>176</v>
      </c>
      <c r="AV298" s="130" t="s">
        <v>176</v>
      </c>
      <c r="AW298" s="130" t="s">
        <v>176</v>
      </c>
      <c r="AX298" s="130" t="s">
        <v>176</v>
      </c>
      <c r="AY298" s="130" t="s">
        <v>176</v>
      </c>
      <c r="AZ298" s="130" t="s">
        <v>176</v>
      </c>
      <c r="BA298" s="201" t="s">
        <v>176</v>
      </c>
      <c r="BB298" s="130" t="s">
        <v>176</v>
      </c>
      <c r="BC298" s="130" t="s">
        <v>176</v>
      </c>
      <c r="BD298" s="130" t="s">
        <v>176</v>
      </c>
      <c r="BE298" s="130" t="s">
        <v>176</v>
      </c>
      <c r="BF298" s="130" t="s">
        <v>176</v>
      </c>
      <c r="BG298" s="130" t="s">
        <v>176</v>
      </c>
      <c r="BH298" s="130" t="s">
        <v>176</v>
      </c>
      <c r="BI298" s="130" t="s">
        <v>176</v>
      </c>
      <c r="BJ298" s="130" t="s">
        <v>176</v>
      </c>
      <c r="BK298" s="130" t="s">
        <v>176</v>
      </c>
      <c r="BL298" s="130" t="s">
        <v>176</v>
      </c>
      <c r="BM298" s="130" t="s">
        <v>176</v>
      </c>
      <c r="BN298" s="116">
        <f t="shared" si="294"/>
        <v>0</v>
      </c>
      <c r="BO298" s="130" t="s">
        <v>176</v>
      </c>
      <c r="BP298" s="130" t="s">
        <v>176</v>
      </c>
      <c r="BQ298" s="83">
        <f t="shared" si="292"/>
        <v>1.6666666666666666E-2</v>
      </c>
      <c r="BR298" s="100">
        <f t="shared" si="297"/>
        <v>2329.2000000000007</v>
      </c>
    </row>
    <row r="299" spans="1:70" ht="12.75" customHeight="1" outlineLevel="1" x14ac:dyDescent="0.2">
      <c r="A299" s="9">
        <v>361</v>
      </c>
      <c r="B299" s="10" t="s">
        <v>138</v>
      </c>
      <c r="C299" s="11">
        <v>5556249</v>
      </c>
      <c r="D299" s="12">
        <v>42303</v>
      </c>
      <c r="E299" s="33"/>
      <c r="F299" s="102">
        <v>2588</v>
      </c>
      <c r="G299" s="138">
        <f t="shared" si="284"/>
        <v>2329.2000000000003</v>
      </c>
      <c r="H299" s="139">
        <f t="shared" si="295"/>
        <v>77.640000000000015</v>
      </c>
      <c r="I299" s="139">
        <f t="shared" si="286"/>
        <v>465.84000000000009</v>
      </c>
      <c r="J299" s="139">
        <f t="shared" si="287"/>
        <v>465.84000000000009</v>
      </c>
      <c r="K299" s="139">
        <f t="shared" si="288"/>
        <v>465.84000000000009</v>
      </c>
      <c r="L299" s="139">
        <f t="shared" si="289"/>
        <v>465.84000000000009</v>
      </c>
      <c r="M299" s="139">
        <f t="shared" si="296"/>
        <v>388.20000000000005</v>
      </c>
      <c r="N299" s="140" t="s">
        <v>176</v>
      </c>
      <c r="O299" s="130" t="s">
        <v>176</v>
      </c>
      <c r="P299" s="130" t="s">
        <v>176</v>
      </c>
      <c r="Q299" s="130" t="s">
        <v>176</v>
      </c>
      <c r="R299" s="130" t="s">
        <v>176</v>
      </c>
      <c r="S299" s="130" t="s">
        <v>176</v>
      </c>
      <c r="T299" s="130" t="s">
        <v>176</v>
      </c>
      <c r="U299" s="130" t="s">
        <v>176</v>
      </c>
      <c r="V299" s="130" t="s">
        <v>176</v>
      </c>
      <c r="W299" s="130" t="s">
        <v>176</v>
      </c>
      <c r="X299" s="130" t="s">
        <v>176</v>
      </c>
      <c r="Y299" s="130" t="s">
        <v>176</v>
      </c>
      <c r="Z299" s="130" t="s">
        <v>176</v>
      </c>
      <c r="AA299" s="100">
        <f t="shared" si="290"/>
        <v>0</v>
      </c>
      <c r="AB299" s="130" t="s">
        <v>176</v>
      </c>
      <c r="AC299" s="130" t="s">
        <v>176</v>
      </c>
      <c r="AD299" s="130" t="s">
        <v>176</v>
      </c>
      <c r="AE299" s="130" t="s">
        <v>176</v>
      </c>
      <c r="AF299" s="130" t="s">
        <v>176</v>
      </c>
      <c r="AG299" s="130" t="s">
        <v>176</v>
      </c>
      <c r="AH299" s="130" t="s">
        <v>176</v>
      </c>
      <c r="AI299" s="130" t="s">
        <v>176</v>
      </c>
      <c r="AJ299" s="130" t="s">
        <v>176</v>
      </c>
      <c r="AK299" s="130" t="s">
        <v>176</v>
      </c>
      <c r="AL299" s="130" t="s">
        <v>176</v>
      </c>
      <c r="AM299" s="130" t="s">
        <v>176</v>
      </c>
      <c r="AN299" s="130" t="s">
        <v>176</v>
      </c>
      <c r="AO299" s="130" t="s">
        <v>176</v>
      </c>
      <c r="AP299" s="130" t="s">
        <v>176</v>
      </c>
      <c r="AQ299" s="130" t="s">
        <v>176</v>
      </c>
      <c r="AR299" s="130" t="s">
        <v>176</v>
      </c>
      <c r="AS299" s="130" t="s">
        <v>176</v>
      </c>
      <c r="AT299" s="130" t="s">
        <v>176</v>
      </c>
      <c r="AU299" s="130" t="s">
        <v>176</v>
      </c>
      <c r="AV299" s="130" t="s">
        <v>176</v>
      </c>
      <c r="AW299" s="130" t="s">
        <v>176</v>
      </c>
      <c r="AX299" s="130" t="s">
        <v>176</v>
      </c>
      <c r="AY299" s="130" t="s">
        <v>176</v>
      </c>
      <c r="AZ299" s="130" t="s">
        <v>176</v>
      </c>
      <c r="BA299" s="201" t="s">
        <v>176</v>
      </c>
      <c r="BB299" s="130" t="s">
        <v>176</v>
      </c>
      <c r="BC299" s="130" t="s">
        <v>176</v>
      </c>
      <c r="BD299" s="130" t="s">
        <v>176</v>
      </c>
      <c r="BE299" s="130" t="s">
        <v>176</v>
      </c>
      <c r="BF299" s="130" t="s">
        <v>176</v>
      </c>
      <c r="BG299" s="130" t="s">
        <v>176</v>
      </c>
      <c r="BH299" s="130" t="s">
        <v>176</v>
      </c>
      <c r="BI299" s="130" t="s">
        <v>176</v>
      </c>
      <c r="BJ299" s="130" t="s">
        <v>176</v>
      </c>
      <c r="BK299" s="130" t="s">
        <v>176</v>
      </c>
      <c r="BL299" s="130" t="s">
        <v>176</v>
      </c>
      <c r="BM299" s="130" t="s">
        <v>176</v>
      </c>
      <c r="BN299" s="116">
        <f t="shared" si="294"/>
        <v>0</v>
      </c>
      <c r="BO299" s="130" t="s">
        <v>176</v>
      </c>
      <c r="BP299" s="130" t="s">
        <v>176</v>
      </c>
      <c r="BQ299" s="83">
        <f t="shared" si="292"/>
        <v>1.6666666666666666E-2</v>
      </c>
      <c r="BR299" s="100">
        <f t="shared" si="297"/>
        <v>2329.2000000000007</v>
      </c>
    </row>
    <row r="300" spans="1:70" ht="12.75" customHeight="1" outlineLevel="1" x14ac:dyDescent="0.2">
      <c r="A300" s="9">
        <v>362</v>
      </c>
      <c r="B300" s="10" t="s">
        <v>138</v>
      </c>
      <c r="C300" s="11">
        <v>5556249</v>
      </c>
      <c r="D300" s="12">
        <v>42303</v>
      </c>
      <c r="E300" s="33"/>
      <c r="F300" s="102">
        <v>2588</v>
      </c>
      <c r="G300" s="138">
        <f t="shared" si="284"/>
        <v>2329.2000000000003</v>
      </c>
      <c r="H300" s="139">
        <f t="shared" si="295"/>
        <v>77.640000000000015</v>
      </c>
      <c r="I300" s="139">
        <f t="shared" si="286"/>
        <v>465.84000000000009</v>
      </c>
      <c r="J300" s="139">
        <f t="shared" si="287"/>
        <v>465.84000000000009</v>
      </c>
      <c r="K300" s="139">
        <f t="shared" si="288"/>
        <v>465.84000000000009</v>
      </c>
      <c r="L300" s="139">
        <f t="shared" si="289"/>
        <v>465.84000000000009</v>
      </c>
      <c r="M300" s="139">
        <f t="shared" si="296"/>
        <v>388.20000000000005</v>
      </c>
      <c r="N300" s="140" t="s">
        <v>176</v>
      </c>
      <c r="O300" s="130" t="s">
        <v>176</v>
      </c>
      <c r="P300" s="130" t="s">
        <v>176</v>
      </c>
      <c r="Q300" s="130" t="s">
        <v>176</v>
      </c>
      <c r="R300" s="130" t="s">
        <v>176</v>
      </c>
      <c r="S300" s="130" t="s">
        <v>176</v>
      </c>
      <c r="T300" s="130" t="s">
        <v>176</v>
      </c>
      <c r="U300" s="130" t="s">
        <v>176</v>
      </c>
      <c r="V300" s="130" t="s">
        <v>176</v>
      </c>
      <c r="W300" s="130" t="s">
        <v>176</v>
      </c>
      <c r="X300" s="130" t="s">
        <v>176</v>
      </c>
      <c r="Y300" s="130" t="s">
        <v>176</v>
      </c>
      <c r="Z300" s="130" t="s">
        <v>176</v>
      </c>
      <c r="AA300" s="100">
        <f t="shared" si="290"/>
        <v>0</v>
      </c>
      <c r="AB300" s="130" t="s">
        <v>176</v>
      </c>
      <c r="AC300" s="130" t="s">
        <v>176</v>
      </c>
      <c r="AD300" s="130" t="s">
        <v>176</v>
      </c>
      <c r="AE300" s="130" t="s">
        <v>176</v>
      </c>
      <c r="AF300" s="130" t="s">
        <v>176</v>
      </c>
      <c r="AG300" s="130" t="s">
        <v>176</v>
      </c>
      <c r="AH300" s="130" t="s">
        <v>176</v>
      </c>
      <c r="AI300" s="130" t="s">
        <v>176</v>
      </c>
      <c r="AJ300" s="130" t="s">
        <v>176</v>
      </c>
      <c r="AK300" s="130" t="s">
        <v>176</v>
      </c>
      <c r="AL300" s="130" t="s">
        <v>176</v>
      </c>
      <c r="AM300" s="130" t="s">
        <v>176</v>
      </c>
      <c r="AN300" s="130" t="s">
        <v>176</v>
      </c>
      <c r="AO300" s="130" t="s">
        <v>176</v>
      </c>
      <c r="AP300" s="130" t="s">
        <v>176</v>
      </c>
      <c r="AQ300" s="130" t="s">
        <v>176</v>
      </c>
      <c r="AR300" s="130" t="s">
        <v>176</v>
      </c>
      <c r="AS300" s="130" t="s">
        <v>176</v>
      </c>
      <c r="AT300" s="130" t="s">
        <v>176</v>
      </c>
      <c r="AU300" s="130" t="s">
        <v>176</v>
      </c>
      <c r="AV300" s="130" t="s">
        <v>176</v>
      </c>
      <c r="AW300" s="130" t="s">
        <v>176</v>
      </c>
      <c r="AX300" s="130" t="s">
        <v>176</v>
      </c>
      <c r="AY300" s="130" t="s">
        <v>176</v>
      </c>
      <c r="AZ300" s="130" t="s">
        <v>176</v>
      </c>
      <c r="BA300" s="201" t="s">
        <v>176</v>
      </c>
      <c r="BB300" s="130" t="s">
        <v>176</v>
      </c>
      <c r="BC300" s="130" t="s">
        <v>176</v>
      </c>
      <c r="BD300" s="130" t="s">
        <v>176</v>
      </c>
      <c r="BE300" s="130" t="s">
        <v>176</v>
      </c>
      <c r="BF300" s="130" t="s">
        <v>176</v>
      </c>
      <c r="BG300" s="130" t="s">
        <v>176</v>
      </c>
      <c r="BH300" s="130" t="s">
        <v>176</v>
      </c>
      <c r="BI300" s="130" t="s">
        <v>176</v>
      </c>
      <c r="BJ300" s="130" t="s">
        <v>176</v>
      </c>
      <c r="BK300" s="130" t="s">
        <v>176</v>
      </c>
      <c r="BL300" s="130" t="s">
        <v>176</v>
      </c>
      <c r="BM300" s="130" t="s">
        <v>176</v>
      </c>
      <c r="BN300" s="116">
        <f t="shared" si="294"/>
        <v>0</v>
      </c>
      <c r="BO300" s="130" t="s">
        <v>176</v>
      </c>
      <c r="BP300" s="130" t="s">
        <v>176</v>
      </c>
      <c r="BQ300" s="83">
        <f t="shared" si="292"/>
        <v>1.6666666666666666E-2</v>
      </c>
      <c r="BR300" s="100">
        <f t="shared" si="297"/>
        <v>2329.2000000000007</v>
      </c>
    </row>
    <row r="301" spans="1:70" ht="12.75" customHeight="1" outlineLevel="1" x14ac:dyDescent="0.2">
      <c r="A301" s="9">
        <v>363</v>
      </c>
      <c r="B301" s="10" t="s">
        <v>138</v>
      </c>
      <c r="C301" s="11">
        <v>5556249</v>
      </c>
      <c r="D301" s="12">
        <v>42303</v>
      </c>
      <c r="E301" s="33"/>
      <c r="F301" s="102">
        <v>2588</v>
      </c>
      <c r="G301" s="138">
        <f t="shared" si="284"/>
        <v>2329.2000000000003</v>
      </c>
      <c r="H301" s="139">
        <f t="shared" si="295"/>
        <v>77.640000000000015</v>
      </c>
      <c r="I301" s="139">
        <f t="shared" si="286"/>
        <v>465.84000000000009</v>
      </c>
      <c r="J301" s="139">
        <f t="shared" si="287"/>
        <v>465.84000000000009</v>
      </c>
      <c r="K301" s="139">
        <f t="shared" si="288"/>
        <v>465.84000000000009</v>
      </c>
      <c r="L301" s="139">
        <f t="shared" si="289"/>
        <v>465.84000000000009</v>
      </c>
      <c r="M301" s="139">
        <f t="shared" si="296"/>
        <v>388.20000000000005</v>
      </c>
      <c r="N301" s="140" t="s">
        <v>176</v>
      </c>
      <c r="O301" s="130" t="s">
        <v>176</v>
      </c>
      <c r="P301" s="130" t="s">
        <v>176</v>
      </c>
      <c r="Q301" s="130" t="s">
        <v>176</v>
      </c>
      <c r="R301" s="130" t="s">
        <v>176</v>
      </c>
      <c r="S301" s="130" t="s">
        <v>176</v>
      </c>
      <c r="T301" s="130" t="s">
        <v>176</v>
      </c>
      <c r="U301" s="130" t="s">
        <v>176</v>
      </c>
      <c r="V301" s="130" t="s">
        <v>176</v>
      </c>
      <c r="W301" s="130" t="s">
        <v>176</v>
      </c>
      <c r="X301" s="130" t="s">
        <v>176</v>
      </c>
      <c r="Y301" s="130" t="s">
        <v>176</v>
      </c>
      <c r="Z301" s="130" t="s">
        <v>176</v>
      </c>
      <c r="AA301" s="100">
        <f t="shared" si="290"/>
        <v>0</v>
      </c>
      <c r="AB301" s="130" t="s">
        <v>176</v>
      </c>
      <c r="AC301" s="130" t="s">
        <v>176</v>
      </c>
      <c r="AD301" s="130" t="s">
        <v>176</v>
      </c>
      <c r="AE301" s="130" t="s">
        <v>176</v>
      </c>
      <c r="AF301" s="130" t="s">
        <v>176</v>
      </c>
      <c r="AG301" s="130" t="s">
        <v>176</v>
      </c>
      <c r="AH301" s="130" t="s">
        <v>176</v>
      </c>
      <c r="AI301" s="130" t="s">
        <v>176</v>
      </c>
      <c r="AJ301" s="130" t="s">
        <v>176</v>
      </c>
      <c r="AK301" s="130" t="s">
        <v>176</v>
      </c>
      <c r="AL301" s="130" t="s">
        <v>176</v>
      </c>
      <c r="AM301" s="130" t="s">
        <v>176</v>
      </c>
      <c r="AN301" s="130" t="s">
        <v>176</v>
      </c>
      <c r="AO301" s="130" t="s">
        <v>176</v>
      </c>
      <c r="AP301" s="130" t="s">
        <v>176</v>
      </c>
      <c r="AQ301" s="130" t="s">
        <v>176</v>
      </c>
      <c r="AR301" s="130" t="s">
        <v>176</v>
      </c>
      <c r="AS301" s="130" t="s">
        <v>176</v>
      </c>
      <c r="AT301" s="130" t="s">
        <v>176</v>
      </c>
      <c r="AU301" s="130" t="s">
        <v>176</v>
      </c>
      <c r="AV301" s="130" t="s">
        <v>176</v>
      </c>
      <c r="AW301" s="130" t="s">
        <v>176</v>
      </c>
      <c r="AX301" s="130" t="s">
        <v>176</v>
      </c>
      <c r="AY301" s="130" t="s">
        <v>176</v>
      </c>
      <c r="AZ301" s="130" t="s">
        <v>176</v>
      </c>
      <c r="BA301" s="201" t="s">
        <v>176</v>
      </c>
      <c r="BB301" s="130" t="s">
        <v>176</v>
      </c>
      <c r="BC301" s="130" t="s">
        <v>176</v>
      </c>
      <c r="BD301" s="130" t="s">
        <v>176</v>
      </c>
      <c r="BE301" s="130" t="s">
        <v>176</v>
      </c>
      <c r="BF301" s="130" t="s">
        <v>176</v>
      </c>
      <c r="BG301" s="130" t="s">
        <v>176</v>
      </c>
      <c r="BH301" s="130" t="s">
        <v>176</v>
      </c>
      <c r="BI301" s="130" t="s">
        <v>176</v>
      </c>
      <c r="BJ301" s="130" t="s">
        <v>176</v>
      </c>
      <c r="BK301" s="130" t="s">
        <v>176</v>
      </c>
      <c r="BL301" s="130" t="s">
        <v>176</v>
      </c>
      <c r="BM301" s="130" t="s">
        <v>176</v>
      </c>
      <c r="BN301" s="116">
        <f t="shared" si="294"/>
        <v>0</v>
      </c>
      <c r="BO301" s="130" t="s">
        <v>176</v>
      </c>
      <c r="BP301" s="130" t="s">
        <v>176</v>
      </c>
      <c r="BQ301" s="83">
        <f t="shared" si="292"/>
        <v>1.6666666666666666E-2</v>
      </c>
      <c r="BR301" s="100">
        <f t="shared" si="297"/>
        <v>2329.2000000000007</v>
      </c>
    </row>
    <row r="302" spans="1:70" ht="12.75" customHeight="1" outlineLevel="1" x14ac:dyDescent="0.2">
      <c r="A302" s="9">
        <v>364</v>
      </c>
      <c r="B302" s="10" t="s">
        <v>138</v>
      </c>
      <c r="C302" s="11">
        <v>5556249</v>
      </c>
      <c r="D302" s="12">
        <v>42303</v>
      </c>
      <c r="E302" s="33"/>
      <c r="F302" s="102">
        <v>2588</v>
      </c>
      <c r="G302" s="138">
        <f t="shared" si="284"/>
        <v>2329.2000000000003</v>
      </c>
      <c r="H302" s="139">
        <f t="shared" si="295"/>
        <v>77.640000000000015</v>
      </c>
      <c r="I302" s="139">
        <f t="shared" si="286"/>
        <v>465.84000000000009</v>
      </c>
      <c r="J302" s="139">
        <f t="shared" si="287"/>
        <v>465.84000000000009</v>
      </c>
      <c r="K302" s="139">
        <f t="shared" si="288"/>
        <v>465.84000000000009</v>
      </c>
      <c r="L302" s="139">
        <f t="shared" si="289"/>
        <v>465.84000000000009</v>
      </c>
      <c r="M302" s="139">
        <f t="shared" si="296"/>
        <v>388.20000000000005</v>
      </c>
      <c r="N302" s="140" t="s">
        <v>176</v>
      </c>
      <c r="O302" s="130" t="s">
        <v>176</v>
      </c>
      <c r="P302" s="130" t="s">
        <v>176</v>
      </c>
      <c r="Q302" s="130" t="s">
        <v>176</v>
      </c>
      <c r="R302" s="130" t="s">
        <v>176</v>
      </c>
      <c r="S302" s="130" t="s">
        <v>176</v>
      </c>
      <c r="T302" s="130" t="s">
        <v>176</v>
      </c>
      <c r="U302" s="130" t="s">
        <v>176</v>
      </c>
      <c r="V302" s="130" t="s">
        <v>176</v>
      </c>
      <c r="W302" s="130" t="s">
        <v>176</v>
      </c>
      <c r="X302" s="130" t="s">
        <v>176</v>
      </c>
      <c r="Y302" s="130" t="s">
        <v>176</v>
      </c>
      <c r="Z302" s="130" t="s">
        <v>176</v>
      </c>
      <c r="AA302" s="100">
        <f t="shared" si="290"/>
        <v>0</v>
      </c>
      <c r="AB302" s="130" t="s">
        <v>176</v>
      </c>
      <c r="AC302" s="130" t="s">
        <v>176</v>
      </c>
      <c r="AD302" s="130" t="s">
        <v>176</v>
      </c>
      <c r="AE302" s="130" t="s">
        <v>176</v>
      </c>
      <c r="AF302" s="130" t="s">
        <v>176</v>
      </c>
      <c r="AG302" s="130" t="s">
        <v>176</v>
      </c>
      <c r="AH302" s="130" t="s">
        <v>176</v>
      </c>
      <c r="AI302" s="130" t="s">
        <v>176</v>
      </c>
      <c r="AJ302" s="130" t="s">
        <v>176</v>
      </c>
      <c r="AK302" s="130" t="s">
        <v>176</v>
      </c>
      <c r="AL302" s="130" t="s">
        <v>176</v>
      </c>
      <c r="AM302" s="130" t="s">
        <v>176</v>
      </c>
      <c r="AN302" s="130" t="s">
        <v>176</v>
      </c>
      <c r="AO302" s="130" t="s">
        <v>176</v>
      </c>
      <c r="AP302" s="130" t="s">
        <v>176</v>
      </c>
      <c r="AQ302" s="130" t="s">
        <v>176</v>
      </c>
      <c r="AR302" s="130" t="s">
        <v>176</v>
      </c>
      <c r="AS302" s="130" t="s">
        <v>176</v>
      </c>
      <c r="AT302" s="130" t="s">
        <v>176</v>
      </c>
      <c r="AU302" s="130" t="s">
        <v>176</v>
      </c>
      <c r="AV302" s="130" t="s">
        <v>176</v>
      </c>
      <c r="AW302" s="130" t="s">
        <v>176</v>
      </c>
      <c r="AX302" s="130" t="s">
        <v>176</v>
      </c>
      <c r="AY302" s="130" t="s">
        <v>176</v>
      </c>
      <c r="AZ302" s="130" t="s">
        <v>176</v>
      </c>
      <c r="BA302" s="201" t="s">
        <v>176</v>
      </c>
      <c r="BB302" s="130" t="s">
        <v>176</v>
      </c>
      <c r="BC302" s="130" t="s">
        <v>176</v>
      </c>
      <c r="BD302" s="130" t="s">
        <v>176</v>
      </c>
      <c r="BE302" s="130" t="s">
        <v>176</v>
      </c>
      <c r="BF302" s="130" t="s">
        <v>176</v>
      </c>
      <c r="BG302" s="130" t="s">
        <v>176</v>
      </c>
      <c r="BH302" s="130" t="s">
        <v>176</v>
      </c>
      <c r="BI302" s="130" t="s">
        <v>176</v>
      </c>
      <c r="BJ302" s="130" t="s">
        <v>176</v>
      </c>
      <c r="BK302" s="130" t="s">
        <v>176</v>
      </c>
      <c r="BL302" s="130" t="s">
        <v>176</v>
      </c>
      <c r="BM302" s="130" t="s">
        <v>176</v>
      </c>
      <c r="BN302" s="116">
        <f t="shared" si="294"/>
        <v>0</v>
      </c>
      <c r="BO302" s="130" t="s">
        <v>176</v>
      </c>
      <c r="BP302" s="130" t="s">
        <v>176</v>
      </c>
      <c r="BQ302" s="83">
        <f t="shared" si="292"/>
        <v>1.6666666666666666E-2</v>
      </c>
      <c r="BR302" s="100">
        <f t="shared" si="297"/>
        <v>2329.2000000000007</v>
      </c>
    </row>
    <row r="303" spans="1:70" ht="12.75" customHeight="1" outlineLevel="1" x14ac:dyDescent="0.2">
      <c r="A303" s="9">
        <v>365</v>
      </c>
      <c r="B303" s="10" t="s">
        <v>138</v>
      </c>
      <c r="C303" s="11">
        <v>5556249</v>
      </c>
      <c r="D303" s="12">
        <v>42303</v>
      </c>
      <c r="E303" s="33"/>
      <c r="F303" s="102">
        <v>2588</v>
      </c>
      <c r="G303" s="138">
        <f t="shared" si="284"/>
        <v>2329.2000000000003</v>
      </c>
      <c r="H303" s="139">
        <f t="shared" si="295"/>
        <v>77.640000000000015</v>
      </c>
      <c r="I303" s="139">
        <f t="shared" si="286"/>
        <v>465.84000000000009</v>
      </c>
      <c r="J303" s="139">
        <f t="shared" si="287"/>
        <v>465.84000000000009</v>
      </c>
      <c r="K303" s="139">
        <f t="shared" si="288"/>
        <v>465.84000000000009</v>
      </c>
      <c r="L303" s="139">
        <f t="shared" si="289"/>
        <v>465.84000000000009</v>
      </c>
      <c r="M303" s="139">
        <f t="shared" si="296"/>
        <v>388.20000000000005</v>
      </c>
      <c r="N303" s="140" t="s">
        <v>176</v>
      </c>
      <c r="O303" s="130" t="s">
        <v>176</v>
      </c>
      <c r="P303" s="130" t="s">
        <v>176</v>
      </c>
      <c r="Q303" s="130" t="s">
        <v>176</v>
      </c>
      <c r="R303" s="130" t="s">
        <v>176</v>
      </c>
      <c r="S303" s="130" t="s">
        <v>176</v>
      </c>
      <c r="T303" s="130" t="s">
        <v>176</v>
      </c>
      <c r="U303" s="130" t="s">
        <v>176</v>
      </c>
      <c r="V303" s="130" t="s">
        <v>176</v>
      </c>
      <c r="W303" s="130" t="s">
        <v>176</v>
      </c>
      <c r="X303" s="130" t="s">
        <v>176</v>
      </c>
      <c r="Y303" s="130" t="s">
        <v>176</v>
      </c>
      <c r="Z303" s="130" t="s">
        <v>176</v>
      </c>
      <c r="AA303" s="100">
        <f t="shared" si="290"/>
        <v>0</v>
      </c>
      <c r="AB303" s="130" t="s">
        <v>176</v>
      </c>
      <c r="AC303" s="130" t="s">
        <v>176</v>
      </c>
      <c r="AD303" s="130" t="s">
        <v>176</v>
      </c>
      <c r="AE303" s="130" t="s">
        <v>176</v>
      </c>
      <c r="AF303" s="130" t="s">
        <v>176</v>
      </c>
      <c r="AG303" s="130" t="s">
        <v>176</v>
      </c>
      <c r="AH303" s="130" t="s">
        <v>176</v>
      </c>
      <c r="AI303" s="130" t="s">
        <v>176</v>
      </c>
      <c r="AJ303" s="130" t="s">
        <v>176</v>
      </c>
      <c r="AK303" s="130" t="s">
        <v>176</v>
      </c>
      <c r="AL303" s="130" t="s">
        <v>176</v>
      </c>
      <c r="AM303" s="130" t="s">
        <v>176</v>
      </c>
      <c r="AN303" s="130" t="s">
        <v>176</v>
      </c>
      <c r="AO303" s="130" t="s">
        <v>176</v>
      </c>
      <c r="AP303" s="130" t="s">
        <v>176</v>
      </c>
      <c r="AQ303" s="130" t="s">
        <v>176</v>
      </c>
      <c r="AR303" s="130" t="s">
        <v>176</v>
      </c>
      <c r="AS303" s="130" t="s">
        <v>176</v>
      </c>
      <c r="AT303" s="130" t="s">
        <v>176</v>
      </c>
      <c r="AU303" s="130" t="s">
        <v>176</v>
      </c>
      <c r="AV303" s="130" t="s">
        <v>176</v>
      </c>
      <c r="AW303" s="130" t="s">
        <v>176</v>
      </c>
      <c r="AX303" s="130" t="s">
        <v>176</v>
      </c>
      <c r="AY303" s="130" t="s">
        <v>176</v>
      </c>
      <c r="AZ303" s="130" t="s">
        <v>176</v>
      </c>
      <c r="BA303" s="201" t="s">
        <v>176</v>
      </c>
      <c r="BB303" s="130" t="s">
        <v>176</v>
      </c>
      <c r="BC303" s="130" t="s">
        <v>176</v>
      </c>
      <c r="BD303" s="130" t="s">
        <v>176</v>
      </c>
      <c r="BE303" s="130" t="s">
        <v>176</v>
      </c>
      <c r="BF303" s="130" t="s">
        <v>176</v>
      </c>
      <c r="BG303" s="130" t="s">
        <v>176</v>
      </c>
      <c r="BH303" s="130" t="s">
        <v>176</v>
      </c>
      <c r="BI303" s="130" t="s">
        <v>176</v>
      </c>
      <c r="BJ303" s="130" t="s">
        <v>176</v>
      </c>
      <c r="BK303" s="130" t="s">
        <v>176</v>
      </c>
      <c r="BL303" s="130" t="s">
        <v>176</v>
      </c>
      <c r="BM303" s="130" t="s">
        <v>176</v>
      </c>
      <c r="BN303" s="116">
        <f t="shared" si="294"/>
        <v>0</v>
      </c>
      <c r="BO303" s="130" t="s">
        <v>176</v>
      </c>
      <c r="BP303" s="130" t="s">
        <v>176</v>
      </c>
      <c r="BQ303" s="83">
        <f t="shared" si="292"/>
        <v>1.6666666666666666E-2</v>
      </c>
      <c r="BR303" s="100">
        <f t="shared" si="297"/>
        <v>2329.2000000000007</v>
      </c>
    </row>
    <row r="304" spans="1:70" ht="12.75" customHeight="1" outlineLevel="1" x14ac:dyDescent="0.2">
      <c r="A304" s="9">
        <v>366</v>
      </c>
      <c r="B304" s="10" t="s">
        <v>138</v>
      </c>
      <c r="C304" s="11">
        <v>5556249</v>
      </c>
      <c r="D304" s="12">
        <v>42303</v>
      </c>
      <c r="E304" s="33"/>
      <c r="F304" s="102">
        <v>2588</v>
      </c>
      <c r="G304" s="138">
        <f t="shared" si="284"/>
        <v>2329.2000000000003</v>
      </c>
      <c r="H304" s="139">
        <f t="shared" si="295"/>
        <v>77.640000000000015</v>
      </c>
      <c r="I304" s="139">
        <f t="shared" si="286"/>
        <v>465.84000000000009</v>
      </c>
      <c r="J304" s="139">
        <f t="shared" si="287"/>
        <v>465.84000000000009</v>
      </c>
      <c r="K304" s="139">
        <f t="shared" si="288"/>
        <v>465.84000000000009</v>
      </c>
      <c r="L304" s="139">
        <f t="shared" si="289"/>
        <v>465.84000000000009</v>
      </c>
      <c r="M304" s="139">
        <f t="shared" si="296"/>
        <v>388.20000000000005</v>
      </c>
      <c r="N304" s="140" t="s">
        <v>176</v>
      </c>
      <c r="O304" s="130" t="s">
        <v>176</v>
      </c>
      <c r="P304" s="130" t="s">
        <v>176</v>
      </c>
      <c r="Q304" s="130" t="s">
        <v>176</v>
      </c>
      <c r="R304" s="130" t="s">
        <v>176</v>
      </c>
      <c r="S304" s="130" t="s">
        <v>176</v>
      </c>
      <c r="T304" s="130" t="s">
        <v>176</v>
      </c>
      <c r="U304" s="130" t="s">
        <v>176</v>
      </c>
      <c r="V304" s="130" t="s">
        <v>176</v>
      </c>
      <c r="W304" s="130" t="s">
        <v>176</v>
      </c>
      <c r="X304" s="130" t="s">
        <v>176</v>
      </c>
      <c r="Y304" s="130" t="s">
        <v>176</v>
      </c>
      <c r="Z304" s="130" t="s">
        <v>176</v>
      </c>
      <c r="AA304" s="100">
        <f t="shared" si="290"/>
        <v>0</v>
      </c>
      <c r="AB304" s="130" t="s">
        <v>176</v>
      </c>
      <c r="AC304" s="130" t="s">
        <v>176</v>
      </c>
      <c r="AD304" s="130" t="s">
        <v>176</v>
      </c>
      <c r="AE304" s="130" t="s">
        <v>176</v>
      </c>
      <c r="AF304" s="130" t="s">
        <v>176</v>
      </c>
      <c r="AG304" s="130" t="s">
        <v>176</v>
      </c>
      <c r="AH304" s="130" t="s">
        <v>176</v>
      </c>
      <c r="AI304" s="130" t="s">
        <v>176</v>
      </c>
      <c r="AJ304" s="130" t="s">
        <v>176</v>
      </c>
      <c r="AK304" s="130" t="s">
        <v>176</v>
      </c>
      <c r="AL304" s="130" t="s">
        <v>176</v>
      </c>
      <c r="AM304" s="130" t="s">
        <v>176</v>
      </c>
      <c r="AN304" s="130" t="s">
        <v>176</v>
      </c>
      <c r="AO304" s="130" t="s">
        <v>176</v>
      </c>
      <c r="AP304" s="130" t="s">
        <v>176</v>
      </c>
      <c r="AQ304" s="130" t="s">
        <v>176</v>
      </c>
      <c r="AR304" s="130" t="s">
        <v>176</v>
      </c>
      <c r="AS304" s="130" t="s">
        <v>176</v>
      </c>
      <c r="AT304" s="130" t="s">
        <v>176</v>
      </c>
      <c r="AU304" s="130" t="s">
        <v>176</v>
      </c>
      <c r="AV304" s="130" t="s">
        <v>176</v>
      </c>
      <c r="AW304" s="130" t="s">
        <v>176</v>
      </c>
      <c r="AX304" s="130" t="s">
        <v>176</v>
      </c>
      <c r="AY304" s="130" t="s">
        <v>176</v>
      </c>
      <c r="AZ304" s="130" t="s">
        <v>176</v>
      </c>
      <c r="BA304" s="201" t="s">
        <v>176</v>
      </c>
      <c r="BB304" s="130" t="s">
        <v>176</v>
      </c>
      <c r="BC304" s="130" t="s">
        <v>176</v>
      </c>
      <c r="BD304" s="130" t="s">
        <v>176</v>
      </c>
      <c r="BE304" s="130" t="s">
        <v>176</v>
      </c>
      <c r="BF304" s="130" t="s">
        <v>176</v>
      </c>
      <c r="BG304" s="130" t="s">
        <v>176</v>
      </c>
      <c r="BH304" s="130" t="s">
        <v>176</v>
      </c>
      <c r="BI304" s="130" t="s">
        <v>176</v>
      </c>
      <c r="BJ304" s="130" t="s">
        <v>176</v>
      </c>
      <c r="BK304" s="130" t="s">
        <v>176</v>
      </c>
      <c r="BL304" s="130" t="s">
        <v>176</v>
      </c>
      <c r="BM304" s="130" t="s">
        <v>176</v>
      </c>
      <c r="BN304" s="116">
        <f t="shared" si="294"/>
        <v>0</v>
      </c>
      <c r="BO304" s="130" t="s">
        <v>176</v>
      </c>
      <c r="BP304" s="130" t="s">
        <v>176</v>
      </c>
      <c r="BQ304" s="83">
        <f t="shared" si="292"/>
        <v>1.6666666666666666E-2</v>
      </c>
      <c r="BR304" s="100">
        <f t="shared" si="297"/>
        <v>2329.2000000000007</v>
      </c>
    </row>
    <row r="305" spans="1:70" ht="12.75" customHeight="1" outlineLevel="1" x14ac:dyDescent="0.2">
      <c r="A305" s="9">
        <v>367</v>
      </c>
      <c r="B305" s="10" t="s">
        <v>138</v>
      </c>
      <c r="C305" s="11">
        <v>5556249</v>
      </c>
      <c r="D305" s="12">
        <v>42303</v>
      </c>
      <c r="E305" s="33"/>
      <c r="F305" s="102">
        <v>2588</v>
      </c>
      <c r="G305" s="138">
        <f t="shared" si="284"/>
        <v>2329.2000000000003</v>
      </c>
      <c r="H305" s="139">
        <f t="shared" si="295"/>
        <v>77.640000000000015</v>
      </c>
      <c r="I305" s="139">
        <f t="shared" si="286"/>
        <v>465.84000000000009</v>
      </c>
      <c r="J305" s="139">
        <f t="shared" si="287"/>
        <v>465.84000000000009</v>
      </c>
      <c r="K305" s="139">
        <f t="shared" si="288"/>
        <v>465.84000000000009</v>
      </c>
      <c r="L305" s="139">
        <f t="shared" si="289"/>
        <v>465.84000000000009</v>
      </c>
      <c r="M305" s="139">
        <f t="shared" si="296"/>
        <v>388.20000000000005</v>
      </c>
      <c r="N305" s="140" t="s">
        <v>176</v>
      </c>
      <c r="O305" s="130" t="s">
        <v>176</v>
      </c>
      <c r="P305" s="130" t="s">
        <v>176</v>
      </c>
      <c r="Q305" s="130" t="s">
        <v>176</v>
      </c>
      <c r="R305" s="130" t="s">
        <v>176</v>
      </c>
      <c r="S305" s="130" t="s">
        <v>176</v>
      </c>
      <c r="T305" s="130" t="s">
        <v>176</v>
      </c>
      <c r="U305" s="130" t="s">
        <v>176</v>
      </c>
      <c r="V305" s="130" t="s">
        <v>176</v>
      </c>
      <c r="W305" s="130" t="s">
        <v>176</v>
      </c>
      <c r="X305" s="130" t="s">
        <v>176</v>
      </c>
      <c r="Y305" s="130" t="s">
        <v>176</v>
      </c>
      <c r="Z305" s="130" t="s">
        <v>176</v>
      </c>
      <c r="AA305" s="100">
        <f t="shared" si="290"/>
        <v>0</v>
      </c>
      <c r="AB305" s="130" t="s">
        <v>176</v>
      </c>
      <c r="AC305" s="130" t="s">
        <v>176</v>
      </c>
      <c r="AD305" s="130" t="s">
        <v>176</v>
      </c>
      <c r="AE305" s="130" t="s">
        <v>176</v>
      </c>
      <c r="AF305" s="130" t="s">
        <v>176</v>
      </c>
      <c r="AG305" s="130" t="s">
        <v>176</v>
      </c>
      <c r="AH305" s="130" t="s">
        <v>176</v>
      </c>
      <c r="AI305" s="130" t="s">
        <v>176</v>
      </c>
      <c r="AJ305" s="130" t="s">
        <v>176</v>
      </c>
      <c r="AK305" s="130" t="s">
        <v>176</v>
      </c>
      <c r="AL305" s="130" t="s">
        <v>176</v>
      </c>
      <c r="AM305" s="130" t="s">
        <v>176</v>
      </c>
      <c r="AN305" s="130" t="s">
        <v>176</v>
      </c>
      <c r="AO305" s="130" t="s">
        <v>176</v>
      </c>
      <c r="AP305" s="130" t="s">
        <v>176</v>
      </c>
      <c r="AQ305" s="130" t="s">
        <v>176</v>
      </c>
      <c r="AR305" s="130" t="s">
        <v>176</v>
      </c>
      <c r="AS305" s="130" t="s">
        <v>176</v>
      </c>
      <c r="AT305" s="130" t="s">
        <v>176</v>
      </c>
      <c r="AU305" s="130" t="s">
        <v>176</v>
      </c>
      <c r="AV305" s="130" t="s">
        <v>176</v>
      </c>
      <c r="AW305" s="130" t="s">
        <v>176</v>
      </c>
      <c r="AX305" s="130" t="s">
        <v>176</v>
      </c>
      <c r="AY305" s="130" t="s">
        <v>176</v>
      </c>
      <c r="AZ305" s="130" t="s">
        <v>176</v>
      </c>
      <c r="BA305" s="201" t="s">
        <v>176</v>
      </c>
      <c r="BB305" s="130" t="s">
        <v>176</v>
      </c>
      <c r="BC305" s="130" t="s">
        <v>176</v>
      </c>
      <c r="BD305" s="130" t="s">
        <v>176</v>
      </c>
      <c r="BE305" s="130" t="s">
        <v>176</v>
      </c>
      <c r="BF305" s="130" t="s">
        <v>176</v>
      </c>
      <c r="BG305" s="130" t="s">
        <v>176</v>
      </c>
      <c r="BH305" s="130" t="s">
        <v>176</v>
      </c>
      <c r="BI305" s="130" t="s">
        <v>176</v>
      </c>
      <c r="BJ305" s="130" t="s">
        <v>176</v>
      </c>
      <c r="BK305" s="130" t="s">
        <v>176</v>
      </c>
      <c r="BL305" s="130" t="s">
        <v>176</v>
      </c>
      <c r="BM305" s="130" t="s">
        <v>176</v>
      </c>
      <c r="BN305" s="116">
        <f t="shared" si="294"/>
        <v>0</v>
      </c>
      <c r="BO305" s="130" t="s">
        <v>176</v>
      </c>
      <c r="BP305" s="130" t="s">
        <v>176</v>
      </c>
      <c r="BQ305" s="83">
        <f t="shared" si="292"/>
        <v>1.6666666666666666E-2</v>
      </c>
      <c r="BR305" s="100">
        <f t="shared" si="297"/>
        <v>2329.2000000000007</v>
      </c>
    </row>
    <row r="306" spans="1:70" ht="12.75" customHeight="1" outlineLevel="1" x14ac:dyDescent="0.2">
      <c r="A306" s="9">
        <v>368</v>
      </c>
      <c r="B306" s="10" t="s">
        <v>138</v>
      </c>
      <c r="C306" s="11">
        <v>5556249</v>
      </c>
      <c r="D306" s="12">
        <v>42303</v>
      </c>
      <c r="E306" s="33"/>
      <c r="F306" s="102">
        <v>2588</v>
      </c>
      <c r="G306" s="138">
        <f t="shared" si="284"/>
        <v>2329.2000000000003</v>
      </c>
      <c r="H306" s="139">
        <f t="shared" si="295"/>
        <v>77.640000000000015</v>
      </c>
      <c r="I306" s="139">
        <f t="shared" si="286"/>
        <v>465.84000000000009</v>
      </c>
      <c r="J306" s="139">
        <f t="shared" si="287"/>
        <v>465.84000000000009</v>
      </c>
      <c r="K306" s="139">
        <f t="shared" si="288"/>
        <v>465.84000000000009</v>
      </c>
      <c r="L306" s="139">
        <f t="shared" si="289"/>
        <v>465.84000000000009</v>
      </c>
      <c r="M306" s="139">
        <f t="shared" si="296"/>
        <v>388.20000000000005</v>
      </c>
      <c r="N306" s="140" t="s">
        <v>176</v>
      </c>
      <c r="O306" s="130" t="s">
        <v>176</v>
      </c>
      <c r="P306" s="130" t="s">
        <v>176</v>
      </c>
      <c r="Q306" s="130" t="s">
        <v>176</v>
      </c>
      <c r="R306" s="130" t="s">
        <v>176</v>
      </c>
      <c r="S306" s="130" t="s">
        <v>176</v>
      </c>
      <c r="T306" s="130" t="s">
        <v>176</v>
      </c>
      <c r="U306" s="130" t="s">
        <v>176</v>
      </c>
      <c r="V306" s="130" t="s">
        <v>176</v>
      </c>
      <c r="W306" s="130" t="s">
        <v>176</v>
      </c>
      <c r="X306" s="130" t="s">
        <v>176</v>
      </c>
      <c r="Y306" s="130" t="s">
        <v>176</v>
      </c>
      <c r="Z306" s="130" t="s">
        <v>176</v>
      </c>
      <c r="AA306" s="100">
        <f t="shared" si="290"/>
        <v>0</v>
      </c>
      <c r="AB306" s="130" t="s">
        <v>176</v>
      </c>
      <c r="AC306" s="130" t="s">
        <v>176</v>
      </c>
      <c r="AD306" s="130" t="s">
        <v>176</v>
      </c>
      <c r="AE306" s="130" t="s">
        <v>176</v>
      </c>
      <c r="AF306" s="130" t="s">
        <v>176</v>
      </c>
      <c r="AG306" s="130" t="s">
        <v>176</v>
      </c>
      <c r="AH306" s="130" t="s">
        <v>176</v>
      </c>
      <c r="AI306" s="130" t="s">
        <v>176</v>
      </c>
      <c r="AJ306" s="130" t="s">
        <v>176</v>
      </c>
      <c r="AK306" s="130" t="s">
        <v>176</v>
      </c>
      <c r="AL306" s="130" t="s">
        <v>176</v>
      </c>
      <c r="AM306" s="130" t="s">
        <v>176</v>
      </c>
      <c r="AN306" s="130" t="s">
        <v>176</v>
      </c>
      <c r="AO306" s="130" t="s">
        <v>176</v>
      </c>
      <c r="AP306" s="130" t="s">
        <v>176</v>
      </c>
      <c r="AQ306" s="130" t="s">
        <v>176</v>
      </c>
      <c r="AR306" s="130" t="s">
        <v>176</v>
      </c>
      <c r="AS306" s="130" t="s">
        <v>176</v>
      </c>
      <c r="AT306" s="130" t="s">
        <v>176</v>
      </c>
      <c r="AU306" s="130" t="s">
        <v>176</v>
      </c>
      <c r="AV306" s="130" t="s">
        <v>176</v>
      </c>
      <c r="AW306" s="130" t="s">
        <v>176</v>
      </c>
      <c r="AX306" s="130" t="s">
        <v>176</v>
      </c>
      <c r="AY306" s="130" t="s">
        <v>176</v>
      </c>
      <c r="AZ306" s="130" t="s">
        <v>176</v>
      </c>
      <c r="BA306" s="201" t="s">
        <v>176</v>
      </c>
      <c r="BB306" s="130" t="s">
        <v>176</v>
      </c>
      <c r="BC306" s="130" t="s">
        <v>176</v>
      </c>
      <c r="BD306" s="130" t="s">
        <v>176</v>
      </c>
      <c r="BE306" s="130" t="s">
        <v>176</v>
      </c>
      <c r="BF306" s="130" t="s">
        <v>176</v>
      </c>
      <c r="BG306" s="130" t="s">
        <v>176</v>
      </c>
      <c r="BH306" s="130" t="s">
        <v>176</v>
      </c>
      <c r="BI306" s="130" t="s">
        <v>176</v>
      </c>
      <c r="BJ306" s="130" t="s">
        <v>176</v>
      </c>
      <c r="BK306" s="130" t="s">
        <v>176</v>
      </c>
      <c r="BL306" s="130" t="s">
        <v>176</v>
      </c>
      <c r="BM306" s="130" t="s">
        <v>176</v>
      </c>
      <c r="BN306" s="116">
        <f t="shared" si="294"/>
        <v>0</v>
      </c>
      <c r="BO306" s="130" t="s">
        <v>176</v>
      </c>
      <c r="BP306" s="130" t="s">
        <v>176</v>
      </c>
      <c r="BQ306" s="83">
        <f t="shared" si="292"/>
        <v>1.6666666666666666E-2</v>
      </c>
      <c r="BR306" s="100">
        <f t="shared" si="297"/>
        <v>2329.2000000000007</v>
      </c>
    </row>
    <row r="307" spans="1:70" ht="12.75" customHeight="1" outlineLevel="1" x14ac:dyDescent="0.2">
      <c r="A307" s="9">
        <v>369</v>
      </c>
      <c r="B307" s="10" t="s">
        <v>138</v>
      </c>
      <c r="C307" s="11">
        <v>5556249</v>
      </c>
      <c r="D307" s="12">
        <v>42303</v>
      </c>
      <c r="E307" s="33"/>
      <c r="F307" s="102">
        <v>2588</v>
      </c>
      <c r="G307" s="138">
        <f t="shared" si="284"/>
        <v>2329.2000000000003</v>
      </c>
      <c r="H307" s="139">
        <f t="shared" si="295"/>
        <v>77.640000000000015</v>
      </c>
      <c r="I307" s="139">
        <f t="shared" si="286"/>
        <v>465.84000000000009</v>
      </c>
      <c r="J307" s="139">
        <f t="shared" si="287"/>
        <v>465.84000000000009</v>
      </c>
      <c r="K307" s="139">
        <f t="shared" si="288"/>
        <v>465.84000000000009</v>
      </c>
      <c r="L307" s="139">
        <f t="shared" si="289"/>
        <v>465.84000000000009</v>
      </c>
      <c r="M307" s="139">
        <f t="shared" si="296"/>
        <v>388.20000000000005</v>
      </c>
      <c r="N307" s="140" t="s">
        <v>176</v>
      </c>
      <c r="O307" s="130" t="s">
        <v>176</v>
      </c>
      <c r="P307" s="130" t="s">
        <v>176</v>
      </c>
      <c r="Q307" s="130" t="s">
        <v>176</v>
      </c>
      <c r="R307" s="130" t="s">
        <v>176</v>
      </c>
      <c r="S307" s="130" t="s">
        <v>176</v>
      </c>
      <c r="T307" s="130" t="s">
        <v>176</v>
      </c>
      <c r="U307" s="130" t="s">
        <v>176</v>
      </c>
      <c r="V307" s="130" t="s">
        <v>176</v>
      </c>
      <c r="W307" s="130" t="s">
        <v>176</v>
      </c>
      <c r="X307" s="130" t="s">
        <v>176</v>
      </c>
      <c r="Y307" s="130" t="s">
        <v>176</v>
      </c>
      <c r="Z307" s="130" t="s">
        <v>176</v>
      </c>
      <c r="AA307" s="100">
        <f t="shared" si="290"/>
        <v>0</v>
      </c>
      <c r="AB307" s="130" t="s">
        <v>176</v>
      </c>
      <c r="AC307" s="130" t="s">
        <v>176</v>
      </c>
      <c r="AD307" s="130" t="s">
        <v>176</v>
      </c>
      <c r="AE307" s="130" t="s">
        <v>176</v>
      </c>
      <c r="AF307" s="130" t="s">
        <v>176</v>
      </c>
      <c r="AG307" s="130" t="s">
        <v>176</v>
      </c>
      <c r="AH307" s="130" t="s">
        <v>176</v>
      </c>
      <c r="AI307" s="130" t="s">
        <v>176</v>
      </c>
      <c r="AJ307" s="130" t="s">
        <v>176</v>
      </c>
      <c r="AK307" s="130" t="s">
        <v>176</v>
      </c>
      <c r="AL307" s="130" t="s">
        <v>176</v>
      </c>
      <c r="AM307" s="130" t="s">
        <v>176</v>
      </c>
      <c r="AN307" s="130" t="s">
        <v>176</v>
      </c>
      <c r="AO307" s="130" t="s">
        <v>176</v>
      </c>
      <c r="AP307" s="130" t="s">
        <v>176</v>
      </c>
      <c r="AQ307" s="130" t="s">
        <v>176</v>
      </c>
      <c r="AR307" s="130" t="s">
        <v>176</v>
      </c>
      <c r="AS307" s="130" t="s">
        <v>176</v>
      </c>
      <c r="AT307" s="130" t="s">
        <v>176</v>
      </c>
      <c r="AU307" s="130" t="s">
        <v>176</v>
      </c>
      <c r="AV307" s="130" t="s">
        <v>176</v>
      </c>
      <c r="AW307" s="130" t="s">
        <v>176</v>
      </c>
      <c r="AX307" s="130" t="s">
        <v>176</v>
      </c>
      <c r="AY307" s="130" t="s">
        <v>176</v>
      </c>
      <c r="AZ307" s="130" t="s">
        <v>176</v>
      </c>
      <c r="BA307" s="201" t="s">
        <v>176</v>
      </c>
      <c r="BB307" s="130" t="s">
        <v>176</v>
      </c>
      <c r="BC307" s="130" t="s">
        <v>176</v>
      </c>
      <c r="BD307" s="130" t="s">
        <v>176</v>
      </c>
      <c r="BE307" s="130" t="s">
        <v>176</v>
      </c>
      <c r="BF307" s="130" t="s">
        <v>176</v>
      </c>
      <c r="BG307" s="130" t="s">
        <v>176</v>
      </c>
      <c r="BH307" s="130" t="s">
        <v>176</v>
      </c>
      <c r="BI307" s="130" t="s">
        <v>176</v>
      </c>
      <c r="BJ307" s="130" t="s">
        <v>176</v>
      </c>
      <c r="BK307" s="130" t="s">
        <v>176</v>
      </c>
      <c r="BL307" s="130" t="s">
        <v>176</v>
      </c>
      <c r="BM307" s="130" t="s">
        <v>176</v>
      </c>
      <c r="BN307" s="116">
        <f t="shared" si="294"/>
        <v>0</v>
      </c>
      <c r="BO307" s="130" t="s">
        <v>176</v>
      </c>
      <c r="BP307" s="130" t="s">
        <v>176</v>
      </c>
      <c r="BQ307" s="83">
        <f t="shared" si="292"/>
        <v>1.6666666666666666E-2</v>
      </c>
      <c r="BR307" s="100">
        <f t="shared" si="297"/>
        <v>2329.2000000000007</v>
      </c>
    </row>
    <row r="308" spans="1:70" ht="12.75" customHeight="1" outlineLevel="1" x14ac:dyDescent="0.2">
      <c r="A308" s="9">
        <v>370</v>
      </c>
      <c r="B308" s="10" t="s">
        <v>138</v>
      </c>
      <c r="C308" s="11">
        <v>5556249</v>
      </c>
      <c r="D308" s="12">
        <v>42303</v>
      </c>
      <c r="E308" s="33"/>
      <c r="F308" s="102">
        <v>2588</v>
      </c>
      <c r="G308" s="138">
        <f t="shared" si="284"/>
        <v>2329.2000000000003</v>
      </c>
      <c r="H308" s="139">
        <f t="shared" si="295"/>
        <v>77.640000000000015</v>
      </c>
      <c r="I308" s="139">
        <f t="shared" si="286"/>
        <v>465.84000000000009</v>
      </c>
      <c r="J308" s="139">
        <f t="shared" si="287"/>
        <v>465.84000000000009</v>
      </c>
      <c r="K308" s="139">
        <f t="shared" si="288"/>
        <v>465.84000000000009</v>
      </c>
      <c r="L308" s="139">
        <f t="shared" si="289"/>
        <v>465.84000000000009</v>
      </c>
      <c r="M308" s="139">
        <f t="shared" si="296"/>
        <v>388.20000000000005</v>
      </c>
      <c r="N308" s="140" t="s">
        <v>176</v>
      </c>
      <c r="O308" s="130" t="s">
        <v>176</v>
      </c>
      <c r="P308" s="130" t="s">
        <v>176</v>
      </c>
      <c r="Q308" s="130" t="s">
        <v>176</v>
      </c>
      <c r="R308" s="130" t="s">
        <v>176</v>
      </c>
      <c r="S308" s="130" t="s">
        <v>176</v>
      </c>
      <c r="T308" s="130" t="s">
        <v>176</v>
      </c>
      <c r="U308" s="130" t="s">
        <v>176</v>
      </c>
      <c r="V308" s="130" t="s">
        <v>176</v>
      </c>
      <c r="W308" s="130" t="s">
        <v>176</v>
      </c>
      <c r="X308" s="130" t="s">
        <v>176</v>
      </c>
      <c r="Y308" s="130" t="s">
        <v>176</v>
      </c>
      <c r="Z308" s="130" t="s">
        <v>176</v>
      </c>
      <c r="AA308" s="100">
        <f t="shared" si="290"/>
        <v>0</v>
      </c>
      <c r="AB308" s="130" t="s">
        <v>176</v>
      </c>
      <c r="AC308" s="130" t="s">
        <v>176</v>
      </c>
      <c r="AD308" s="130" t="s">
        <v>176</v>
      </c>
      <c r="AE308" s="130" t="s">
        <v>176</v>
      </c>
      <c r="AF308" s="130" t="s">
        <v>176</v>
      </c>
      <c r="AG308" s="130" t="s">
        <v>176</v>
      </c>
      <c r="AH308" s="130" t="s">
        <v>176</v>
      </c>
      <c r="AI308" s="130" t="s">
        <v>176</v>
      </c>
      <c r="AJ308" s="130" t="s">
        <v>176</v>
      </c>
      <c r="AK308" s="130" t="s">
        <v>176</v>
      </c>
      <c r="AL308" s="130" t="s">
        <v>176</v>
      </c>
      <c r="AM308" s="130" t="s">
        <v>176</v>
      </c>
      <c r="AN308" s="130" t="s">
        <v>176</v>
      </c>
      <c r="AO308" s="130" t="s">
        <v>176</v>
      </c>
      <c r="AP308" s="130" t="s">
        <v>176</v>
      </c>
      <c r="AQ308" s="130" t="s">
        <v>176</v>
      </c>
      <c r="AR308" s="130" t="s">
        <v>176</v>
      </c>
      <c r="AS308" s="130" t="s">
        <v>176</v>
      </c>
      <c r="AT308" s="130" t="s">
        <v>176</v>
      </c>
      <c r="AU308" s="130" t="s">
        <v>176</v>
      </c>
      <c r="AV308" s="130" t="s">
        <v>176</v>
      </c>
      <c r="AW308" s="130" t="s">
        <v>176</v>
      </c>
      <c r="AX308" s="130" t="s">
        <v>176</v>
      </c>
      <c r="AY308" s="130" t="s">
        <v>176</v>
      </c>
      <c r="AZ308" s="130" t="s">
        <v>176</v>
      </c>
      <c r="BA308" s="201" t="s">
        <v>176</v>
      </c>
      <c r="BB308" s="130" t="s">
        <v>176</v>
      </c>
      <c r="BC308" s="130" t="s">
        <v>176</v>
      </c>
      <c r="BD308" s="130" t="s">
        <v>176</v>
      </c>
      <c r="BE308" s="130" t="s">
        <v>176</v>
      </c>
      <c r="BF308" s="130" t="s">
        <v>176</v>
      </c>
      <c r="BG308" s="130" t="s">
        <v>176</v>
      </c>
      <c r="BH308" s="130" t="s">
        <v>176</v>
      </c>
      <c r="BI308" s="130" t="s">
        <v>176</v>
      </c>
      <c r="BJ308" s="130" t="s">
        <v>176</v>
      </c>
      <c r="BK308" s="130" t="s">
        <v>176</v>
      </c>
      <c r="BL308" s="130" t="s">
        <v>176</v>
      </c>
      <c r="BM308" s="130" t="s">
        <v>176</v>
      </c>
      <c r="BN308" s="116">
        <f t="shared" si="294"/>
        <v>0</v>
      </c>
      <c r="BO308" s="130" t="s">
        <v>176</v>
      </c>
      <c r="BP308" s="130" t="s">
        <v>176</v>
      </c>
      <c r="BQ308" s="83">
        <f t="shared" si="292"/>
        <v>1.6666666666666666E-2</v>
      </c>
      <c r="BR308" s="100">
        <f t="shared" si="297"/>
        <v>2329.2000000000007</v>
      </c>
    </row>
    <row r="309" spans="1:70" ht="12.75" customHeight="1" outlineLevel="1" x14ac:dyDescent="0.2">
      <c r="A309" s="9">
        <v>371</v>
      </c>
      <c r="B309" s="10" t="s">
        <v>138</v>
      </c>
      <c r="C309" s="11">
        <v>5556249</v>
      </c>
      <c r="D309" s="12">
        <v>42303</v>
      </c>
      <c r="E309" s="141"/>
      <c r="F309" s="132">
        <v>2588</v>
      </c>
      <c r="G309" s="138">
        <f t="shared" si="284"/>
        <v>2329.2000000000003</v>
      </c>
      <c r="H309" s="139">
        <f t="shared" si="295"/>
        <v>77.640000000000015</v>
      </c>
      <c r="I309" s="139">
        <f t="shared" si="286"/>
        <v>465.84000000000009</v>
      </c>
      <c r="J309" s="139">
        <f t="shared" si="287"/>
        <v>465.84000000000009</v>
      </c>
      <c r="K309" s="139">
        <f t="shared" si="288"/>
        <v>465.84000000000009</v>
      </c>
      <c r="L309" s="139">
        <f t="shared" si="289"/>
        <v>465.84000000000009</v>
      </c>
      <c r="M309" s="139">
        <f t="shared" si="296"/>
        <v>388.20000000000005</v>
      </c>
      <c r="N309" s="140" t="s">
        <v>176</v>
      </c>
      <c r="O309" s="130" t="s">
        <v>176</v>
      </c>
      <c r="P309" s="130" t="s">
        <v>176</v>
      </c>
      <c r="Q309" s="130" t="s">
        <v>176</v>
      </c>
      <c r="R309" s="130" t="s">
        <v>176</v>
      </c>
      <c r="S309" s="130" t="s">
        <v>176</v>
      </c>
      <c r="T309" s="130" t="s">
        <v>176</v>
      </c>
      <c r="U309" s="130" t="s">
        <v>176</v>
      </c>
      <c r="V309" s="130" t="s">
        <v>176</v>
      </c>
      <c r="W309" s="130" t="s">
        <v>176</v>
      </c>
      <c r="X309" s="130" t="s">
        <v>176</v>
      </c>
      <c r="Y309" s="130" t="s">
        <v>176</v>
      </c>
      <c r="Z309" s="130" t="s">
        <v>176</v>
      </c>
      <c r="AA309" s="100">
        <f t="shared" si="290"/>
        <v>0</v>
      </c>
      <c r="AB309" s="130" t="s">
        <v>176</v>
      </c>
      <c r="AC309" s="130" t="s">
        <v>176</v>
      </c>
      <c r="AD309" s="130" t="s">
        <v>176</v>
      </c>
      <c r="AE309" s="130" t="s">
        <v>176</v>
      </c>
      <c r="AF309" s="130" t="s">
        <v>176</v>
      </c>
      <c r="AG309" s="130" t="s">
        <v>176</v>
      </c>
      <c r="AH309" s="130" t="s">
        <v>176</v>
      </c>
      <c r="AI309" s="130" t="s">
        <v>176</v>
      </c>
      <c r="AJ309" s="130" t="s">
        <v>176</v>
      </c>
      <c r="AK309" s="130" t="s">
        <v>176</v>
      </c>
      <c r="AL309" s="130" t="s">
        <v>176</v>
      </c>
      <c r="AM309" s="130" t="s">
        <v>176</v>
      </c>
      <c r="AN309" s="130" t="s">
        <v>176</v>
      </c>
      <c r="AO309" s="130" t="s">
        <v>176</v>
      </c>
      <c r="AP309" s="130" t="s">
        <v>176</v>
      </c>
      <c r="AQ309" s="130" t="s">
        <v>176</v>
      </c>
      <c r="AR309" s="130" t="s">
        <v>176</v>
      </c>
      <c r="AS309" s="130" t="s">
        <v>176</v>
      </c>
      <c r="AT309" s="130" t="s">
        <v>176</v>
      </c>
      <c r="AU309" s="130" t="s">
        <v>176</v>
      </c>
      <c r="AV309" s="130" t="s">
        <v>176</v>
      </c>
      <c r="AW309" s="130" t="s">
        <v>176</v>
      </c>
      <c r="AX309" s="130" t="s">
        <v>176</v>
      </c>
      <c r="AY309" s="130" t="s">
        <v>176</v>
      </c>
      <c r="AZ309" s="130" t="s">
        <v>176</v>
      </c>
      <c r="BA309" s="201" t="s">
        <v>176</v>
      </c>
      <c r="BB309" s="130" t="s">
        <v>176</v>
      </c>
      <c r="BC309" s="130" t="s">
        <v>176</v>
      </c>
      <c r="BD309" s="130" t="s">
        <v>176</v>
      </c>
      <c r="BE309" s="130" t="s">
        <v>176</v>
      </c>
      <c r="BF309" s="130" t="s">
        <v>176</v>
      </c>
      <c r="BG309" s="130" t="s">
        <v>176</v>
      </c>
      <c r="BH309" s="130" t="s">
        <v>176</v>
      </c>
      <c r="BI309" s="130" t="s">
        <v>176</v>
      </c>
      <c r="BJ309" s="130" t="s">
        <v>176</v>
      </c>
      <c r="BK309" s="130" t="s">
        <v>176</v>
      </c>
      <c r="BL309" s="130" t="s">
        <v>176</v>
      </c>
      <c r="BM309" s="130" t="s">
        <v>176</v>
      </c>
      <c r="BN309" s="116">
        <f t="shared" si="294"/>
        <v>0</v>
      </c>
      <c r="BO309" s="130" t="s">
        <v>176</v>
      </c>
      <c r="BP309" s="130" t="s">
        <v>176</v>
      </c>
      <c r="BQ309" s="83">
        <f t="shared" si="292"/>
        <v>1.6666666666666666E-2</v>
      </c>
      <c r="BR309" s="100">
        <f t="shared" si="297"/>
        <v>2329.2000000000007</v>
      </c>
    </row>
    <row r="310" spans="1:70" ht="12.75" customHeight="1" outlineLevel="1" x14ac:dyDescent="0.2">
      <c r="A310" s="9">
        <v>373</v>
      </c>
      <c r="B310" s="10" t="s">
        <v>139</v>
      </c>
      <c r="C310" s="11">
        <v>6430</v>
      </c>
      <c r="D310" s="12">
        <v>42515</v>
      </c>
      <c r="E310" s="7"/>
      <c r="F310" s="102">
        <v>395</v>
      </c>
      <c r="G310" s="138">
        <f t="shared" si="284"/>
        <v>355.5</v>
      </c>
      <c r="H310" s="142">
        <v>0</v>
      </c>
      <c r="I310" s="139">
        <v>41.51</v>
      </c>
      <c r="J310" s="139">
        <f t="shared" si="287"/>
        <v>71.100000000000009</v>
      </c>
      <c r="K310" s="139">
        <f t="shared" si="288"/>
        <v>71.100000000000009</v>
      </c>
      <c r="L310" s="139">
        <f t="shared" si="289"/>
        <v>71.100000000000009</v>
      </c>
      <c r="M310" s="139">
        <f t="shared" ref="M310:M327" si="298">G310*20%</f>
        <v>71.100000000000009</v>
      </c>
      <c r="N310" s="140">
        <f>((G310*20%)/12)*5</f>
        <v>29.625000000000004</v>
      </c>
      <c r="O310" s="130" t="s">
        <v>176</v>
      </c>
      <c r="P310" s="130" t="s">
        <v>176</v>
      </c>
      <c r="Q310" s="130" t="s">
        <v>176</v>
      </c>
      <c r="R310" s="130" t="s">
        <v>176</v>
      </c>
      <c r="S310" s="130" t="s">
        <v>176</v>
      </c>
      <c r="T310" s="130" t="s">
        <v>176</v>
      </c>
      <c r="U310" s="130" t="s">
        <v>176</v>
      </c>
      <c r="V310" s="130" t="s">
        <v>176</v>
      </c>
      <c r="W310" s="130" t="s">
        <v>176</v>
      </c>
      <c r="X310" s="130" t="s">
        <v>176</v>
      </c>
      <c r="Y310" s="130" t="s">
        <v>176</v>
      </c>
      <c r="Z310" s="130" t="s">
        <v>176</v>
      </c>
      <c r="AA310" s="100">
        <f t="shared" si="290"/>
        <v>0</v>
      </c>
      <c r="AB310" s="130" t="s">
        <v>176</v>
      </c>
      <c r="AC310" s="130" t="s">
        <v>176</v>
      </c>
      <c r="AD310" s="130" t="s">
        <v>176</v>
      </c>
      <c r="AE310" s="130" t="s">
        <v>176</v>
      </c>
      <c r="AF310" s="130" t="s">
        <v>176</v>
      </c>
      <c r="AG310" s="130" t="s">
        <v>176</v>
      </c>
      <c r="AH310" s="130" t="s">
        <v>176</v>
      </c>
      <c r="AI310" s="130" t="s">
        <v>176</v>
      </c>
      <c r="AJ310" s="130" t="s">
        <v>176</v>
      </c>
      <c r="AK310" s="130" t="s">
        <v>176</v>
      </c>
      <c r="AL310" s="130" t="s">
        <v>176</v>
      </c>
      <c r="AM310" s="130" t="s">
        <v>176</v>
      </c>
      <c r="AN310" s="130" t="s">
        <v>176</v>
      </c>
      <c r="AO310" s="130" t="s">
        <v>176</v>
      </c>
      <c r="AP310" s="130" t="s">
        <v>176</v>
      </c>
      <c r="AQ310" s="130" t="s">
        <v>176</v>
      </c>
      <c r="AR310" s="130" t="s">
        <v>176</v>
      </c>
      <c r="AS310" s="130" t="s">
        <v>176</v>
      </c>
      <c r="AT310" s="130" t="s">
        <v>176</v>
      </c>
      <c r="AU310" s="130" t="s">
        <v>176</v>
      </c>
      <c r="AV310" s="130" t="s">
        <v>176</v>
      </c>
      <c r="AW310" s="130" t="s">
        <v>176</v>
      </c>
      <c r="AX310" s="130" t="s">
        <v>176</v>
      </c>
      <c r="AY310" s="130" t="s">
        <v>176</v>
      </c>
      <c r="AZ310" s="130" t="s">
        <v>176</v>
      </c>
      <c r="BA310" s="201" t="s">
        <v>176</v>
      </c>
      <c r="BB310" s="130" t="s">
        <v>176</v>
      </c>
      <c r="BC310" s="130" t="s">
        <v>176</v>
      </c>
      <c r="BD310" s="130" t="s">
        <v>176</v>
      </c>
      <c r="BE310" s="130" t="s">
        <v>176</v>
      </c>
      <c r="BF310" s="130" t="s">
        <v>176</v>
      </c>
      <c r="BG310" s="130" t="s">
        <v>176</v>
      </c>
      <c r="BH310" s="130" t="s">
        <v>176</v>
      </c>
      <c r="BI310" s="130" t="s">
        <v>176</v>
      </c>
      <c r="BJ310" s="130" t="s">
        <v>176</v>
      </c>
      <c r="BK310" s="130" t="s">
        <v>176</v>
      </c>
      <c r="BL310" s="130" t="s">
        <v>176</v>
      </c>
      <c r="BM310" s="130" t="s">
        <v>176</v>
      </c>
      <c r="BN310" s="116">
        <f t="shared" si="294"/>
        <v>0</v>
      </c>
      <c r="BO310" s="130" t="s">
        <v>176</v>
      </c>
      <c r="BP310" s="130" t="s">
        <v>176</v>
      </c>
      <c r="BQ310" s="83">
        <f t="shared" si="292"/>
        <v>1.6666666666666666E-2</v>
      </c>
      <c r="BR310" s="100">
        <f>+I310+J310+K310+L310+M310+N310</f>
        <v>355.53500000000008</v>
      </c>
    </row>
    <row r="311" spans="1:70" ht="12.75" customHeight="1" outlineLevel="1" x14ac:dyDescent="0.2">
      <c r="A311" s="9">
        <f>'REAVALIAÇÃO GERAL'!A278</f>
        <v>378</v>
      </c>
      <c r="B311" s="10" t="str">
        <f>'REAVALIAÇÃO GERAL'!B278</f>
        <v>NOTEBOOK ACER ALPHA SWITCH 12" 128 SSD</v>
      </c>
      <c r="C311" s="11">
        <f>'REAVALIAÇÃO GERAL'!C278</f>
        <v>203</v>
      </c>
      <c r="D311" s="12">
        <f>'REAVALIAÇÃO GERAL'!D278</f>
        <v>42916</v>
      </c>
      <c r="E311" s="7">
        <f>'REAVALIAÇÃO GERAL'!E278</f>
        <v>0</v>
      </c>
      <c r="F311" s="102">
        <f>'REAVALIAÇÃO GERAL'!F278</f>
        <v>4491</v>
      </c>
      <c r="G311" s="208">
        <f t="shared" si="284"/>
        <v>4041.9</v>
      </c>
      <c r="H311" s="143">
        <v>0</v>
      </c>
      <c r="I311" s="143">
        <v>0</v>
      </c>
      <c r="J311" s="71">
        <f t="shared" ref="J311:J326" si="299">G311*(20%/12*6)</f>
        <v>404.19000000000005</v>
      </c>
      <c r="K311" s="71">
        <f t="shared" si="288"/>
        <v>808.38000000000011</v>
      </c>
      <c r="L311" s="71">
        <f t="shared" si="289"/>
        <v>808.38000000000011</v>
      </c>
      <c r="M311" s="71">
        <f t="shared" si="298"/>
        <v>808.38000000000011</v>
      </c>
      <c r="N311" s="71">
        <f t="shared" ref="N311:N327" si="300">G311*20%</f>
        <v>808.38000000000011</v>
      </c>
      <c r="O311" s="130">
        <f t="shared" ref="O311:O327" si="301">G311*BQ311</f>
        <v>67.364999999999995</v>
      </c>
      <c r="P311" s="130">
        <f t="shared" ref="P311:P327" si="302">G311*BQ311</f>
        <v>67.364999999999995</v>
      </c>
      <c r="Q311" s="130">
        <f t="shared" ref="Q311:Q327" si="303">G311*BQ311</f>
        <v>67.364999999999995</v>
      </c>
      <c r="R311" s="130">
        <f t="shared" ref="R311:R327" si="304">G311*BQ311</f>
        <v>67.364999999999995</v>
      </c>
      <c r="S311" s="130">
        <f t="shared" ref="S311:S330" si="305">G311*BQ311</f>
        <v>67.364999999999995</v>
      </c>
      <c r="T311" s="130">
        <f t="shared" ref="T311:T332" si="306">G311*BQ311</f>
        <v>67.364999999999995</v>
      </c>
      <c r="U311" s="130" t="s">
        <v>176</v>
      </c>
      <c r="V311" s="130" t="s">
        <v>176</v>
      </c>
      <c r="W311" s="130" t="s">
        <v>176</v>
      </c>
      <c r="X311" s="130" t="s">
        <v>176</v>
      </c>
      <c r="Y311" s="130" t="s">
        <v>176</v>
      </c>
      <c r="Z311" s="130" t="s">
        <v>176</v>
      </c>
      <c r="AA311" s="100">
        <f t="shared" si="290"/>
        <v>404.19</v>
      </c>
      <c r="AB311" s="130" t="s">
        <v>176</v>
      </c>
      <c r="AC311" s="130" t="s">
        <v>176</v>
      </c>
      <c r="AD311" s="130" t="s">
        <v>176</v>
      </c>
      <c r="AE311" s="130" t="s">
        <v>176</v>
      </c>
      <c r="AF311" s="130" t="s">
        <v>176</v>
      </c>
      <c r="AG311" s="130" t="s">
        <v>176</v>
      </c>
      <c r="AH311" s="130" t="s">
        <v>176</v>
      </c>
      <c r="AI311" s="130" t="s">
        <v>176</v>
      </c>
      <c r="AJ311" s="130" t="s">
        <v>176</v>
      </c>
      <c r="AK311" s="130" t="s">
        <v>176</v>
      </c>
      <c r="AL311" s="130" t="s">
        <v>176</v>
      </c>
      <c r="AM311" s="130" t="s">
        <v>176</v>
      </c>
      <c r="AN311" s="130" t="s">
        <v>176</v>
      </c>
      <c r="AO311" s="130" t="s">
        <v>176</v>
      </c>
      <c r="AP311" s="130" t="s">
        <v>176</v>
      </c>
      <c r="AQ311" s="130" t="s">
        <v>176</v>
      </c>
      <c r="AR311" s="130" t="s">
        <v>176</v>
      </c>
      <c r="AS311" s="130" t="s">
        <v>176</v>
      </c>
      <c r="AT311" s="130" t="s">
        <v>176</v>
      </c>
      <c r="AU311" s="130" t="s">
        <v>176</v>
      </c>
      <c r="AV311" s="130" t="s">
        <v>176</v>
      </c>
      <c r="AW311" s="130" t="s">
        <v>176</v>
      </c>
      <c r="AX311" s="130" t="s">
        <v>176</v>
      </c>
      <c r="AY311" s="130" t="s">
        <v>176</v>
      </c>
      <c r="AZ311" s="130" t="s">
        <v>176</v>
      </c>
      <c r="BA311" s="201" t="s">
        <v>176</v>
      </c>
      <c r="BB311" s="130" t="s">
        <v>176</v>
      </c>
      <c r="BC311" s="130" t="s">
        <v>176</v>
      </c>
      <c r="BD311" s="130" t="s">
        <v>176</v>
      </c>
      <c r="BE311" s="130" t="s">
        <v>176</v>
      </c>
      <c r="BF311" s="130" t="s">
        <v>176</v>
      </c>
      <c r="BG311" s="130" t="s">
        <v>176</v>
      </c>
      <c r="BH311" s="130" t="s">
        <v>176</v>
      </c>
      <c r="BI311" s="130" t="s">
        <v>176</v>
      </c>
      <c r="BJ311" s="130" t="s">
        <v>176</v>
      </c>
      <c r="BK311" s="130" t="s">
        <v>176</v>
      </c>
      <c r="BL311" s="130" t="s">
        <v>176</v>
      </c>
      <c r="BM311" s="130" t="s">
        <v>176</v>
      </c>
      <c r="BN311" s="116">
        <f t="shared" si="294"/>
        <v>0</v>
      </c>
      <c r="BO311" s="130" t="s">
        <v>176</v>
      </c>
      <c r="BP311" s="130" t="s">
        <v>176</v>
      </c>
      <c r="BQ311" s="83">
        <f t="shared" si="292"/>
        <v>1.6666666666666666E-2</v>
      </c>
      <c r="BR311" s="100">
        <f t="shared" ref="BR311:BR326" si="307">+I311+J311+K311+L311+M311+N311+O311+P311+Q311+R311+S311+T311</f>
        <v>4041.8999999999992</v>
      </c>
    </row>
    <row r="312" spans="1:70" ht="12.75" customHeight="1" outlineLevel="1" x14ac:dyDescent="0.2">
      <c r="A312" s="9">
        <f>'REAVALIAÇÃO GERAL'!A279</f>
        <v>379</v>
      </c>
      <c r="B312" s="10" t="str">
        <f>'REAVALIAÇÃO GERAL'!B279</f>
        <v>NOTEBOOK ACER ALPHA SWITCH 12" 128 SSD</v>
      </c>
      <c r="C312" s="11">
        <f>'REAVALIAÇÃO GERAL'!C279</f>
        <v>203</v>
      </c>
      <c r="D312" s="12">
        <f>'REAVALIAÇÃO GERAL'!D279</f>
        <v>42916</v>
      </c>
      <c r="E312" s="7">
        <f>'REAVALIAÇÃO GERAL'!E279</f>
        <v>0</v>
      </c>
      <c r="F312" s="102">
        <f>'REAVALIAÇÃO GERAL'!F279</f>
        <v>4491</v>
      </c>
      <c r="G312" s="208">
        <f t="shared" si="284"/>
        <v>4041.9</v>
      </c>
      <c r="H312" s="143">
        <v>0</v>
      </c>
      <c r="I312" s="143">
        <v>0</v>
      </c>
      <c r="J312" s="71">
        <f t="shared" si="299"/>
        <v>404.19000000000005</v>
      </c>
      <c r="K312" s="71">
        <f t="shared" si="288"/>
        <v>808.38000000000011</v>
      </c>
      <c r="L312" s="71">
        <f t="shared" si="289"/>
        <v>808.38000000000011</v>
      </c>
      <c r="M312" s="71">
        <f t="shared" si="298"/>
        <v>808.38000000000011</v>
      </c>
      <c r="N312" s="71">
        <f t="shared" si="300"/>
        <v>808.38000000000011</v>
      </c>
      <c r="O312" s="130">
        <f t="shared" si="301"/>
        <v>67.364999999999995</v>
      </c>
      <c r="P312" s="130">
        <f t="shared" si="302"/>
        <v>67.364999999999995</v>
      </c>
      <c r="Q312" s="130">
        <f t="shared" si="303"/>
        <v>67.364999999999995</v>
      </c>
      <c r="R312" s="130">
        <f t="shared" si="304"/>
        <v>67.364999999999995</v>
      </c>
      <c r="S312" s="130">
        <f t="shared" si="305"/>
        <v>67.364999999999995</v>
      </c>
      <c r="T312" s="130">
        <f t="shared" si="306"/>
        <v>67.364999999999995</v>
      </c>
      <c r="U312" s="130" t="s">
        <v>176</v>
      </c>
      <c r="V312" s="130" t="s">
        <v>176</v>
      </c>
      <c r="W312" s="130" t="s">
        <v>176</v>
      </c>
      <c r="X312" s="130" t="s">
        <v>176</v>
      </c>
      <c r="Y312" s="130" t="s">
        <v>176</v>
      </c>
      <c r="Z312" s="130" t="s">
        <v>176</v>
      </c>
      <c r="AA312" s="100">
        <f t="shared" si="290"/>
        <v>404.19</v>
      </c>
      <c r="AB312" s="130" t="s">
        <v>176</v>
      </c>
      <c r="AC312" s="130" t="s">
        <v>176</v>
      </c>
      <c r="AD312" s="130" t="s">
        <v>176</v>
      </c>
      <c r="AE312" s="130" t="s">
        <v>176</v>
      </c>
      <c r="AF312" s="130" t="s">
        <v>176</v>
      </c>
      <c r="AG312" s="130" t="s">
        <v>176</v>
      </c>
      <c r="AH312" s="130" t="s">
        <v>176</v>
      </c>
      <c r="AI312" s="130" t="s">
        <v>176</v>
      </c>
      <c r="AJ312" s="130" t="s">
        <v>176</v>
      </c>
      <c r="AK312" s="130" t="s">
        <v>176</v>
      </c>
      <c r="AL312" s="130" t="s">
        <v>176</v>
      </c>
      <c r="AM312" s="130" t="s">
        <v>176</v>
      </c>
      <c r="AN312" s="130" t="s">
        <v>176</v>
      </c>
      <c r="AO312" s="130" t="s">
        <v>176</v>
      </c>
      <c r="AP312" s="130" t="s">
        <v>176</v>
      </c>
      <c r="AQ312" s="130" t="s">
        <v>176</v>
      </c>
      <c r="AR312" s="130" t="s">
        <v>176</v>
      </c>
      <c r="AS312" s="130" t="s">
        <v>176</v>
      </c>
      <c r="AT312" s="130" t="s">
        <v>176</v>
      </c>
      <c r="AU312" s="130" t="s">
        <v>176</v>
      </c>
      <c r="AV312" s="130" t="s">
        <v>176</v>
      </c>
      <c r="AW312" s="130" t="s">
        <v>176</v>
      </c>
      <c r="AX312" s="130" t="s">
        <v>176</v>
      </c>
      <c r="AY312" s="130" t="s">
        <v>176</v>
      </c>
      <c r="AZ312" s="130" t="s">
        <v>176</v>
      </c>
      <c r="BA312" s="201" t="s">
        <v>176</v>
      </c>
      <c r="BB312" s="130" t="s">
        <v>176</v>
      </c>
      <c r="BC312" s="130" t="s">
        <v>176</v>
      </c>
      <c r="BD312" s="130" t="s">
        <v>176</v>
      </c>
      <c r="BE312" s="130" t="s">
        <v>176</v>
      </c>
      <c r="BF312" s="130" t="s">
        <v>176</v>
      </c>
      <c r="BG312" s="130" t="s">
        <v>176</v>
      </c>
      <c r="BH312" s="130" t="s">
        <v>176</v>
      </c>
      <c r="BI312" s="130" t="s">
        <v>176</v>
      </c>
      <c r="BJ312" s="130" t="s">
        <v>176</v>
      </c>
      <c r="BK312" s="130" t="s">
        <v>176</v>
      </c>
      <c r="BL312" s="130" t="s">
        <v>176</v>
      </c>
      <c r="BM312" s="130" t="s">
        <v>176</v>
      </c>
      <c r="BN312" s="116">
        <f t="shared" si="294"/>
        <v>0</v>
      </c>
      <c r="BO312" s="130" t="s">
        <v>176</v>
      </c>
      <c r="BP312" s="130" t="s">
        <v>176</v>
      </c>
      <c r="BQ312" s="83">
        <f t="shared" si="292"/>
        <v>1.6666666666666666E-2</v>
      </c>
      <c r="BR312" s="100">
        <f t="shared" si="307"/>
        <v>4041.8999999999992</v>
      </c>
    </row>
    <row r="313" spans="1:70" ht="12.75" customHeight="1" outlineLevel="1" x14ac:dyDescent="0.2">
      <c r="A313" s="9">
        <f>'REAVALIAÇÃO GERAL'!A280</f>
        <v>380</v>
      </c>
      <c r="B313" s="10" t="str">
        <f>'REAVALIAÇÃO GERAL'!B280</f>
        <v>NOBREAK NHS 1400 VA BIVOLT</v>
      </c>
      <c r="C313" s="11">
        <f>'REAVALIAÇÃO GERAL'!C280</f>
        <v>203</v>
      </c>
      <c r="D313" s="12">
        <f>'REAVALIAÇÃO GERAL'!D280</f>
        <v>42916</v>
      </c>
      <c r="E313" s="7">
        <f>'REAVALIAÇÃO GERAL'!E280</f>
        <v>0</v>
      </c>
      <c r="F313" s="102">
        <f>'REAVALIAÇÃO GERAL'!F280</f>
        <v>677</v>
      </c>
      <c r="G313" s="208">
        <f t="shared" si="284"/>
        <v>609.30000000000007</v>
      </c>
      <c r="H313" s="143">
        <v>0</v>
      </c>
      <c r="I313" s="143">
        <v>0</v>
      </c>
      <c r="J313" s="71">
        <f t="shared" si="299"/>
        <v>60.930000000000007</v>
      </c>
      <c r="K313" s="71">
        <f t="shared" si="288"/>
        <v>121.86000000000001</v>
      </c>
      <c r="L313" s="71">
        <f t="shared" si="289"/>
        <v>121.86000000000001</v>
      </c>
      <c r="M313" s="71">
        <f t="shared" si="298"/>
        <v>121.86000000000001</v>
      </c>
      <c r="N313" s="71">
        <f t="shared" si="300"/>
        <v>121.86000000000001</v>
      </c>
      <c r="O313" s="130">
        <f t="shared" si="301"/>
        <v>10.155000000000001</v>
      </c>
      <c r="P313" s="130">
        <f t="shared" si="302"/>
        <v>10.155000000000001</v>
      </c>
      <c r="Q313" s="130">
        <f t="shared" si="303"/>
        <v>10.155000000000001</v>
      </c>
      <c r="R313" s="130">
        <f t="shared" si="304"/>
        <v>10.155000000000001</v>
      </c>
      <c r="S313" s="130">
        <f t="shared" si="305"/>
        <v>10.155000000000001</v>
      </c>
      <c r="T313" s="130">
        <f t="shared" si="306"/>
        <v>10.155000000000001</v>
      </c>
      <c r="U313" s="130" t="s">
        <v>176</v>
      </c>
      <c r="V313" s="130" t="s">
        <v>176</v>
      </c>
      <c r="W313" s="130" t="s">
        <v>176</v>
      </c>
      <c r="X313" s="130" t="s">
        <v>176</v>
      </c>
      <c r="Y313" s="130" t="s">
        <v>176</v>
      </c>
      <c r="Z313" s="130" t="s">
        <v>176</v>
      </c>
      <c r="AA313" s="100">
        <f t="shared" si="290"/>
        <v>60.930000000000007</v>
      </c>
      <c r="AB313" s="130" t="s">
        <v>176</v>
      </c>
      <c r="AC313" s="130" t="s">
        <v>176</v>
      </c>
      <c r="AD313" s="130" t="s">
        <v>176</v>
      </c>
      <c r="AE313" s="130" t="s">
        <v>176</v>
      </c>
      <c r="AF313" s="130" t="s">
        <v>176</v>
      </c>
      <c r="AG313" s="130" t="s">
        <v>176</v>
      </c>
      <c r="AH313" s="130" t="s">
        <v>176</v>
      </c>
      <c r="AI313" s="130" t="s">
        <v>176</v>
      </c>
      <c r="AJ313" s="130" t="s">
        <v>176</v>
      </c>
      <c r="AK313" s="130" t="s">
        <v>176</v>
      </c>
      <c r="AL313" s="130" t="s">
        <v>176</v>
      </c>
      <c r="AM313" s="130" t="s">
        <v>176</v>
      </c>
      <c r="AN313" s="130" t="s">
        <v>176</v>
      </c>
      <c r="AO313" s="130" t="s">
        <v>176</v>
      </c>
      <c r="AP313" s="130" t="s">
        <v>176</v>
      </c>
      <c r="AQ313" s="130" t="s">
        <v>176</v>
      </c>
      <c r="AR313" s="130" t="s">
        <v>176</v>
      </c>
      <c r="AS313" s="130" t="s">
        <v>176</v>
      </c>
      <c r="AT313" s="130" t="s">
        <v>176</v>
      </c>
      <c r="AU313" s="130" t="s">
        <v>176</v>
      </c>
      <c r="AV313" s="130" t="s">
        <v>176</v>
      </c>
      <c r="AW313" s="130" t="s">
        <v>176</v>
      </c>
      <c r="AX313" s="130" t="s">
        <v>176</v>
      </c>
      <c r="AY313" s="130" t="s">
        <v>176</v>
      </c>
      <c r="AZ313" s="130" t="s">
        <v>176</v>
      </c>
      <c r="BA313" s="201" t="s">
        <v>176</v>
      </c>
      <c r="BB313" s="130" t="s">
        <v>176</v>
      </c>
      <c r="BC313" s="130" t="s">
        <v>176</v>
      </c>
      <c r="BD313" s="130" t="s">
        <v>176</v>
      </c>
      <c r="BE313" s="130" t="s">
        <v>176</v>
      </c>
      <c r="BF313" s="130" t="s">
        <v>176</v>
      </c>
      <c r="BG313" s="130" t="s">
        <v>176</v>
      </c>
      <c r="BH313" s="130" t="s">
        <v>176</v>
      </c>
      <c r="BI313" s="130" t="s">
        <v>176</v>
      </c>
      <c r="BJ313" s="130" t="s">
        <v>176</v>
      </c>
      <c r="BK313" s="130" t="s">
        <v>176</v>
      </c>
      <c r="BL313" s="130" t="s">
        <v>176</v>
      </c>
      <c r="BM313" s="130" t="s">
        <v>176</v>
      </c>
      <c r="BN313" s="116">
        <f t="shared" si="294"/>
        <v>0</v>
      </c>
      <c r="BO313" s="130" t="s">
        <v>176</v>
      </c>
      <c r="BP313" s="130" t="s">
        <v>176</v>
      </c>
      <c r="BQ313" s="83">
        <f t="shared" si="292"/>
        <v>1.6666666666666666E-2</v>
      </c>
      <c r="BR313" s="100">
        <f t="shared" si="307"/>
        <v>609.29999999999995</v>
      </c>
    </row>
    <row r="314" spans="1:70" ht="12.75" customHeight="1" outlineLevel="1" x14ac:dyDescent="0.2">
      <c r="A314" s="9">
        <f>'REAVALIAÇÃO GERAL'!A281</f>
        <v>381</v>
      </c>
      <c r="B314" s="10" t="str">
        <f>'REAVALIAÇÃO GERAL'!B281</f>
        <v>NOBREAK NHS 1400 VA BIVOLT</v>
      </c>
      <c r="C314" s="11">
        <f>'REAVALIAÇÃO GERAL'!C281</f>
        <v>203</v>
      </c>
      <c r="D314" s="12">
        <f>'REAVALIAÇÃO GERAL'!D281</f>
        <v>42916</v>
      </c>
      <c r="E314" s="7">
        <f>'REAVALIAÇÃO GERAL'!E281</f>
        <v>0</v>
      </c>
      <c r="F314" s="102">
        <f>'REAVALIAÇÃO GERAL'!F281</f>
        <v>677</v>
      </c>
      <c r="G314" s="208">
        <f t="shared" si="284"/>
        <v>609.30000000000007</v>
      </c>
      <c r="H314" s="143">
        <v>0</v>
      </c>
      <c r="I314" s="143">
        <v>0</v>
      </c>
      <c r="J314" s="71">
        <f t="shared" si="299"/>
        <v>60.930000000000007</v>
      </c>
      <c r="K314" s="71">
        <f t="shared" si="288"/>
        <v>121.86000000000001</v>
      </c>
      <c r="L314" s="71">
        <f t="shared" si="289"/>
        <v>121.86000000000001</v>
      </c>
      <c r="M314" s="71">
        <f t="shared" si="298"/>
        <v>121.86000000000001</v>
      </c>
      <c r="N314" s="71">
        <f t="shared" si="300"/>
        <v>121.86000000000001</v>
      </c>
      <c r="O314" s="130">
        <f t="shared" si="301"/>
        <v>10.155000000000001</v>
      </c>
      <c r="P314" s="130">
        <f t="shared" si="302"/>
        <v>10.155000000000001</v>
      </c>
      <c r="Q314" s="130">
        <f t="shared" si="303"/>
        <v>10.155000000000001</v>
      </c>
      <c r="R314" s="130">
        <f t="shared" si="304"/>
        <v>10.155000000000001</v>
      </c>
      <c r="S314" s="130">
        <f t="shared" si="305"/>
        <v>10.155000000000001</v>
      </c>
      <c r="T314" s="130">
        <f t="shared" si="306"/>
        <v>10.155000000000001</v>
      </c>
      <c r="U314" s="130" t="s">
        <v>176</v>
      </c>
      <c r="V314" s="130" t="s">
        <v>176</v>
      </c>
      <c r="W314" s="130" t="s">
        <v>176</v>
      </c>
      <c r="X314" s="130" t="s">
        <v>176</v>
      </c>
      <c r="Y314" s="130" t="s">
        <v>176</v>
      </c>
      <c r="Z314" s="130" t="s">
        <v>176</v>
      </c>
      <c r="AA314" s="100">
        <f t="shared" si="290"/>
        <v>60.930000000000007</v>
      </c>
      <c r="AB314" s="130" t="s">
        <v>176</v>
      </c>
      <c r="AC314" s="130" t="s">
        <v>176</v>
      </c>
      <c r="AD314" s="130" t="s">
        <v>176</v>
      </c>
      <c r="AE314" s="130" t="s">
        <v>176</v>
      </c>
      <c r="AF314" s="130" t="s">
        <v>176</v>
      </c>
      <c r="AG314" s="130" t="s">
        <v>176</v>
      </c>
      <c r="AH314" s="130" t="s">
        <v>176</v>
      </c>
      <c r="AI314" s="130" t="s">
        <v>176</v>
      </c>
      <c r="AJ314" s="130" t="s">
        <v>176</v>
      </c>
      <c r="AK314" s="130" t="s">
        <v>176</v>
      </c>
      <c r="AL314" s="130" t="s">
        <v>176</v>
      </c>
      <c r="AM314" s="130" t="s">
        <v>176</v>
      </c>
      <c r="AN314" s="130" t="s">
        <v>176</v>
      </c>
      <c r="AO314" s="130" t="s">
        <v>176</v>
      </c>
      <c r="AP314" s="130" t="s">
        <v>176</v>
      </c>
      <c r="AQ314" s="130" t="s">
        <v>176</v>
      </c>
      <c r="AR314" s="130" t="s">
        <v>176</v>
      </c>
      <c r="AS314" s="130" t="s">
        <v>176</v>
      </c>
      <c r="AT314" s="130" t="s">
        <v>176</v>
      </c>
      <c r="AU314" s="130" t="s">
        <v>176</v>
      </c>
      <c r="AV314" s="130" t="s">
        <v>176</v>
      </c>
      <c r="AW314" s="130" t="s">
        <v>176</v>
      </c>
      <c r="AX314" s="130" t="s">
        <v>176</v>
      </c>
      <c r="AY314" s="130" t="s">
        <v>176</v>
      </c>
      <c r="AZ314" s="130" t="s">
        <v>176</v>
      </c>
      <c r="BA314" s="201" t="s">
        <v>176</v>
      </c>
      <c r="BB314" s="130" t="s">
        <v>176</v>
      </c>
      <c r="BC314" s="130" t="s">
        <v>176</v>
      </c>
      <c r="BD314" s="130" t="s">
        <v>176</v>
      </c>
      <c r="BE314" s="130" t="s">
        <v>176</v>
      </c>
      <c r="BF314" s="130" t="s">
        <v>176</v>
      </c>
      <c r="BG314" s="130" t="s">
        <v>176</v>
      </c>
      <c r="BH314" s="130" t="s">
        <v>176</v>
      </c>
      <c r="BI314" s="130" t="s">
        <v>176</v>
      </c>
      <c r="BJ314" s="130" t="s">
        <v>176</v>
      </c>
      <c r="BK314" s="130" t="s">
        <v>176</v>
      </c>
      <c r="BL314" s="130" t="s">
        <v>176</v>
      </c>
      <c r="BM314" s="130" t="s">
        <v>176</v>
      </c>
      <c r="BN314" s="116">
        <f t="shared" si="294"/>
        <v>0</v>
      </c>
      <c r="BO314" s="130" t="s">
        <v>176</v>
      </c>
      <c r="BP314" s="130" t="s">
        <v>176</v>
      </c>
      <c r="BQ314" s="83">
        <f t="shared" si="292"/>
        <v>1.6666666666666666E-2</v>
      </c>
      <c r="BR314" s="100">
        <f t="shared" si="307"/>
        <v>609.29999999999995</v>
      </c>
    </row>
    <row r="315" spans="1:70" ht="12.75" customHeight="1" outlineLevel="1" x14ac:dyDescent="0.2">
      <c r="A315" s="9">
        <f>'REAVALIAÇÃO GERAL'!A282</f>
        <v>382</v>
      </c>
      <c r="B315" s="10" t="str">
        <f>'REAVALIAÇÃO GERAL'!B282</f>
        <v>NOBREAK NHS 1400 VA BIVOLT</v>
      </c>
      <c r="C315" s="11">
        <f>'REAVALIAÇÃO GERAL'!C282</f>
        <v>203</v>
      </c>
      <c r="D315" s="12">
        <f>'REAVALIAÇÃO GERAL'!D282</f>
        <v>42916</v>
      </c>
      <c r="E315" s="7">
        <f>'REAVALIAÇÃO GERAL'!E282</f>
        <v>0</v>
      </c>
      <c r="F315" s="102">
        <f>'REAVALIAÇÃO GERAL'!F282</f>
        <v>677</v>
      </c>
      <c r="G315" s="208">
        <f t="shared" si="284"/>
        <v>609.30000000000007</v>
      </c>
      <c r="H315" s="143">
        <v>0</v>
      </c>
      <c r="I315" s="143">
        <v>0</v>
      </c>
      <c r="J315" s="71">
        <f t="shared" si="299"/>
        <v>60.930000000000007</v>
      </c>
      <c r="K315" s="71">
        <f t="shared" si="288"/>
        <v>121.86000000000001</v>
      </c>
      <c r="L315" s="71">
        <f t="shared" si="289"/>
        <v>121.86000000000001</v>
      </c>
      <c r="M315" s="71">
        <f t="shared" si="298"/>
        <v>121.86000000000001</v>
      </c>
      <c r="N315" s="71">
        <f t="shared" si="300"/>
        <v>121.86000000000001</v>
      </c>
      <c r="O315" s="130">
        <f t="shared" si="301"/>
        <v>10.155000000000001</v>
      </c>
      <c r="P315" s="130">
        <f t="shared" si="302"/>
        <v>10.155000000000001</v>
      </c>
      <c r="Q315" s="130">
        <f t="shared" si="303"/>
        <v>10.155000000000001</v>
      </c>
      <c r="R315" s="130">
        <f t="shared" si="304"/>
        <v>10.155000000000001</v>
      </c>
      <c r="S315" s="130">
        <f t="shared" si="305"/>
        <v>10.155000000000001</v>
      </c>
      <c r="T315" s="130">
        <f t="shared" si="306"/>
        <v>10.155000000000001</v>
      </c>
      <c r="U315" s="130" t="s">
        <v>176</v>
      </c>
      <c r="V315" s="130" t="s">
        <v>176</v>
      </c>
      <c r="W315" s="130" t="s">
        <v>176</v>
      </c>
      <c r="X315" s="130" t="s">
        <v>176</v>
      </c>
      <c r="Y315" s="130" t="s">
        <v>176</v>
      </c>
      <c r="Z315" s="130" t="s">
        <v>176</v>
      </c>
      <c r="AA315" s="100">
        <f t="shared" si="290"/>
        <v>60.930000000000007</v>
      </c>
      <c r="AB315" s="130" t="s">
        <v>176</v>
      </c>
      <c r="AC315" s="130" t="s">
        <v>176</v>
      </c>
      <c r="AD315" s="130" t="s">
        <v>176</v>
      </c>
      <c r="AE315" s="130" t="s">
        <v>176</v>
      </c>
      <c r="AF315" s="130" t="s">
        <v>176</v>
      </c>
      <c r="AG315" s="130" t="s">
        <v>176</v>
      </c>
      <c r="AH315" s="130" t="s">
        <v>176</v>
      </c>
      <c r="AI315" s="130" t="s">
        <v>176</v>
      </c>
      <c r="AJ315" s="130" t="s">
        <v>176</v>
      </c>
      <c r="AK315" s="130" t="s">
        <v>176</v>
      </c>
      <c r="AL315" s="130" t="s">
        <v>176</v>
      </c>
      <c r="AM315" s="130" t="s">
        <v>176</v>
      </c>
      <c r="AN315" s="130" t="s">
        <v>176</v>
      </c>
      <c r="AO315" s="130" t="s">
        <v>176</v>
      </c>
      <c r="AP315" s="130" t="s">
        <v>176</v>
      </c>
      <c r="AQ315" s="130" t="s">
        <v>176</v>
      </c>
      <c r="AR315" s="130" t="s">
        <v>176</v>
      </c>
      <c r="AS315" s="130" t="s">
        <v>176</v>
      </c>
      <c r="AT315" s="130" t="s">
        <v>176</v>
      </c>
      <c r="AU315" s="130" t="s">
        <v>176</v>
      </c>
      <c r="AV315" s="130" t="s">
        <v>176</v>
      </c>
      <c r="AW315" s="130" t="s">
        <v>176</v>
      </c>
      <c r="AX315" s="130" t="s">
        <v>176</v>
      </c>
      <c r="AY315" s="130" t="s">
        <v>176</v>
      </c>
      <c r="AZ315" s="130" t="s">
        <v>176</v>
      </c>
      <c r="BA315" s="201" t="s">
        <v>176</v>
      </c>
      <c r="BB315" s="130" t="s">
        <v>176</v>
      </c>
      <c r="BC315" s="130" t="s">
        <v>176</v>
      </c>
      <c r="BD315" s="130" t="s">
        <v>176</v>
      </c>
      <c r="BE315" s="130" t="s">
        <v>176</v>
      </c>
      <c r="BF315" s="130" t="s">
        <v>176</v>
      </c>
      <c r="BG315" s="130" t="s">
        <v>176</v>
      </c>
      <c r="BH315" s="130" t="s">
        <v>176</v>
      </c>
      <c r="BI315" s="130" t="s">
        <v>176</v>
      </c>
      <c r="BJ315" s="130" t="s">
        <v>176</v>
      </c>
      <c r="BK315" s="130" t="s">
        <v>176</v>
      </c>
      <c r="BL315" s="130" t="s">
        <v>176</v>
      </c>
      <c r="BM315" s="130" t="s">
        <v>176</v>
      </c>
      <c r="BN315" s="116">
        <f t="shared" si="294"/>
        <v>0</v>
      </c>
      <c r="BO315" s="130" t="s">
        <v>176</v>
      </c>
      <c r="BP315" s="130" t="s">
        <v>176</v>
      </c>
      <c r="BQ315" s="83">
        <f t="shared" si="292"/>
        <v>1.6666666666666666E-2</v>
      </c>
      <c r="BR315" s="100">
        <f t="shared" si="307"/>
        <v>609.29999999999995</v>
      </c>
    </row>
    <row r="316" spans="1:70" ht="12.75" customHeight="1" outlineLevel="1" x14ac:dyDescent="0.2">
      <c r="A316" s="9">
        <f>'REAVALIAÇÃO GERAL'!A283</f>
        <v>383</v>
      </c>
      <c r="B316" s="10" t="str">
        <f>'REAVALIAÇÃO GERAL'!B283</f>
        <v>NOBREAK NHS 1400 VA BIVOLT</v>
      </c>
      <c r="C316" s="11">
        <f>'REAVALIAÇÃO GERAL'!C283</f>
        <v>203</v>
      </c>
      <c r="D316" s="12">
        <f>'REAVALIAÇÃO GERAL'!D283</f>
        <v>42916</v>
      </c>
      <c r="E316" s="7">
        <f>'REAVALIAÇÃO GERAL'!E283</f>
        <v>0</v>
      </c>
      <c r="F316" s="102">
        <f>'REAVALIAÇÃO GERAL'!F283</f>
        <v>677</v>
      </c>
      <c r="G316" s="208">
        <f t="shared" si="284"/>
        <v>609.30000000000007</v>
      </c>
      <c r="H316" s="143">
        <v>0</v>
      </c>
      <c r="I316" s="143">
        <v>0</v>
      </c>
      <c r="J316" s="71">
        <f t="shared" si="299"/>
        <v>60.930000000000007</v>
      </c>
      <c r="K316" s="71">
        <f t="shared" si="288"/>
        <v>121.86000000000001</v>
      </c>
      <c r="L316" s="71">
        <f t="shared" si="289"/>
        <v>121.86000000000001</v>
      </c>
      <c r="M316" s="71">
        <f t="shared" si="298"/>
        <v>121.86000000000001</v>
      </c>
      <c r="N316" s="71">
        <f t="shared" si="300"/>
        <v>121.86000000000001</v>
      </c>
      <c r="O316" s="130">
        <f t="shared" si="301"/>
        <v>10.155000000000001</v>
      </c>
      <c r="P316" s="130">
        <f t="shared" si="302"/>
        <v>10.155000000000001</v>
      </c>
      <c r="Q316" s="130">
        <f t="shared" si="303"/>
        <v>10.155000000000001</v>
      </c>
      <c r="R316" s="130">
        <f t="shared" si="304"/>
        <v>10.155000000000001</v>
      </c>
      <c r="S316" s="130">
        <f t="shared" si="305"/>
        <v>10.155000000000001</v>
      </c>
      <c r="T316" s="130">
        <f t="shared" si="306"/>
        <v>10.155000000000001</v>
      </c>
      <c r="U316" s="130" t="s">
        <v>176</v>
      </c>
      <c r="V316" s="130" t="s">
        <v>176</v>
      </c>
      <c r="W316" s="130" t="s">
        <v>176</v>
      </c>
      <c r="X316" s="130" t="s">
        <v>176</v>
      </c>
      <c r="Y316" s="130" t="s">
        <v>176</v>
      </c>
      <c r="Z316" s="130" t="s">
        <v>176</v>
      </c>
      <c r="AA316" s="100">
        <f t="shared" si="290"/>
        <v>60.930000000000007</v>
      </c>
      <c r="AB316" s="130" t="s">
        <v>176</v>
      </c>
      <c r="AC316" s="130" t="s">
        <v>176</v>
      </c>
      <c r="AD316" s="130" t="s">
        <v>176</v>
      </c>
      <c r="AE316" s="130" t="s">
        <v>176</v>
      </c>
      <c r="AF316" s="130" t="s">
        <v>176</v>
      </c>
      <c r="AG316" s="130" t="s">
        <v>176</v>
      </c>
      <c r="AH316" s="130" t="s">
        <v>176</v>
      </c>
      <c r="AI316" s="130" t="s">
        <v>176</v>
      </c>
      <c r="AJ316" s="130" t="s">
        <v>176</v>
      </c>
      <c r="AK316" s="130" t="s">
        <v>176</v>
      </c>
      <c r="AL316" s="130" t="s">
        <v>176</v>
      </c>
      <c r="AM316" s="130" t="s">
        <v>176</v>
      </c>
      <c r="AN316" s="130" t="s">
        <v>176</v>
      </c>
      <c r="AO316" s="130" t="s">
        <v>176</v>
      </c>
      <c r="AP316" s="130" t="s">
        <v>176</v>
      </c>
      <c r="AQ316" s="130" t="s">
        <v>176</v>
      </c>
      <c r="AR316" s="130" t="s">
        <v>176</v>
      </c>
      <c r="AS316" s="130" t="s">
        <v>176</v>
      </c>
      <c r="AT316" s="130" t="s">
        <v>176</v>
      </c>
      <c r="AU316" s="130" t="s">
        <v>176</v>
      </c>
      <c r="AV316" s="130" t="s">
        <v>176</v>
      </c>
      <c r="AW316" s="130" t="s">
        <v>176</v>
      </c>
      <c r="AX316" s="130" t="s">
        <v>176</v>
      </c>
      <c r="AY316" s="130" t="s">
        <v>176</v>
      </c>
      <c r="AZ316" s="130" t="s">
        <v>176</v>
      </c>
      <c r="BA316" s="201" t="s">
        <v>176</v>
      </c>
      <c r="BB316" s="130" t="s">
        <v>176</v>
      </c>
      <c r="BC316" s="130" t="s">
        <v>176</v>
      </c>
      <c r="BD316" s="130" t="s">
        <v>176</v>
      </c>
      <c r="BE316" s="130" t="s">
        <v>176</v>
      </c>
      <c r="BF316" s="130" t="s">
        <v>176</v>
      </c>
      <c r="BG316" s="130" t="s">
        <v>176</v>
      </c>
      <c r="BH316" s="130" t="s">
        <v>176</v>
      </c>
      <c r="BI316" s="130" t="s">
        <v>176</v>
      </c>
      <c r="BJ316" s="130" t="s">
        <v>176</v>
      </c>
      <c r="BK316" s="130" t="s">
        <v>176</v>
      </c>
      <c r="BL316" s="130" t="s">
        <v>176</v>
      </c>
      <c r="BM316" s="130" t="s">
        <v>176</v>
      </c>
      <c r="BN316" s="116">
        <f t="shared" si="294"/>
        <v>0</v>
      </c>
      <c r="BO316" s="130" t="s">
        <v>176</v>
      </c>
      <c r="BP316" s="130" t="s">
        <v>176</v>
      </c>
      <c r="BQ316" s="83">
        <f t="shared" si="292"/>
        <v>1.6666666666666666E-2</v>
      </c>
      <c r="BR316" s="100">
        <f t="shared" si="307"/>
        <v>609.29999999999995</v>
      </c>
    </row>
    <row r="317" spans="1:70" ht="12.75" customHeight="1" outlineLevel="1" x14ac:dyDescent="0.2">
      <c r="A317" s="9">
        <f>'REAVALIAÇÃO GERAL'!A284</f>
        <v>384</v>
      </c>
      <c r="B317" s="10" t="str">
        <f>'REAVALIAÇÃO GERAL'!B284</f>
        <v>NOBREAK NHS 1400 VA BIVOLT</v>
      </c>
      <c r="C317" s="11">
        <f>'REAVALIAÇÃO GERAL'!C284</f>
        <v>203</v>
      </c>
      <c r="D317" s="12">
        <f>'REAVALIAÇÃO GERAL'!D284</f>
        <v>42916</v>
      </c>
      <c r="E317" s="7">
        <f>'REAVALIAÇÃO GERAL'!E284</f>
        <v>0</v>
      </c>
      <c r="F317" s="102">
        <f>'REAVALIAÇÃO GERAL'!F284</f>
        <v>677</v>
      </c>
      <c r="G317" s="208">
        <f t="shared" si="284"/>
        <v>609.30000000000007</v>
      </c>
      <c r="H317" s="143">
        <v>0</v>
      </c>
      <c r="I317" s="143">
        <v>0</v>
      </c>
      <c r="J317" s="71">
        <f t="shared" si="299"/>
        <v>60.930000000000007</v>
      </c>
      <c r="K317" s="71">
        <f t="shared" si="288"/>
        <v>121.86000000000001</v>
      </c>
      <c r="L317" s="71">
        <f t="shared" si="289"/>
        <v>121.86000000000001</v>
      </c>
      <c r="M317" s="71">
        <f t="shared" si="298"/>
        <v>121.86000000000001</v>
      </c>
      <c r="N317" s="71">
        <f t="shared" si="300"/>
        <v>121.86000000000001</v>
      </c>
      <c r="O317" s="130">
        <f t="shared" si="301"/>
        <v>10.155000000000001</v>
      </c>
      <c r="P317" s="130">
        <f t="shared" si="302"/>
        <v>10.155000000000001</v>
      </c>
      <c r="Q317" s="130">
        <f t="shared" si="303"/>
        <v>10.155000000000001</v>
      </c>
      <c r="R317" s="130">
        <f t="shared" si="304"/>
        <v>10.155000000000001</v>
      </c>
      <c r="S317" s="130">
        <f t="shared" si="305"/>
        <v>10.155000000000001</v>
      </c>
      <c r="T317" s="130">
        <f t="shared" si="306"/>
        <v>10.155000000000001</v>
      </c>
      <c r="U317" s="130" t="s">
        <v>176</v>
      </c>
      <c r="V317" s="130" t="s">
        <v>176</v>
      </c>
      <c r="W317" s="130" t="s">
        <v>176</v>
      </c>
      <c r="X317" s="130" t="s">
        <v>176</v>
      </c>
      <c r="Y317" s="130" t="s">
        <v>176</v>
      </c>
      <c r="Z317" s="130" t="s">
        <v>176</v>
      </c>
      <c r="AA317" s="100">
        <f t="shared" si="290"/>
        <v>60.930000000000007</v>
      </c>
      <c r="AB317" s="130" t="s">
        <v>176</v>
      </c>
      <c r="AC317" s="130" t="s">
        <v>176</v>
      </c>
      <c r="AD317" s="130" t="s">
        <v>176</v>
      </c>
      <c r="AE317" s="130" t="s">
        <v>176</v>
      </c>
      <c r="AF317" s="130" t="s">
        <v>176</v>
      </c>
      <c r="AG317" s="130" t="s">
        <v>176</v>
      </c>
      <c r="AH317" s="130" t="s">
        <v>176</v>
      </c>
      <c r="AI317" s="130" t="s">
        <v>176</v>
      </c>
      <c r="AJ317" s="130" t="s">
        <v>176</v>
      </c>
      <c r="AK317" s="130" t="s">
        <v>176</v>
      </c>
      <c r="AL317" s="130" t="s">
        <v>176</v>
      </c>
      <c r="AM317" s="130" t="s">
        <v>176</v>
      </c>
      <c r="AN317" s="130" t="s">
        <v>176</v>
      </c>
      <c r="AO317" s="130" t="s">
        <v>176</v>
      </c>
      <c r="AP317" s="130" t="s">
        <v>176</v>
      </c>
      <c r="AQ317" s="130" t="s">
        <v>176</v>
      </c>
      <c r="AR317" s="130" t="s">
        <v>176</v>
      </c>
      <c r="AS317" s="130" t="s">
        <v>176</v>
      </c>
      <c r="AT317" s="130" t="s">
        <v>176</v>
      </c>
      <c r="AU317" s="130" t="s">
        <v>176</v>
      </c>
      <c r="AV317" s="130" t="s">
        <v>176</v>
      </c>
      <c r="AW317" s="130" t="s">
        <v>176</v>
      </c>
      <c r="AX317" s="130" t="s">
        <v>176</v>
      </c>
      <c r="AY317" s="130" t="s">
        <v>176</v>
      </c>
      <c r="AZ317" s="130" t="s">
        <v>176</v>
      </c>
      <c r="BA317" s="201" t="s">
        <v>176</v>
      </c>
      <c r="BB317" s="130" t="s">
        <v>176</v>
      </c>
      <c r="BC317" s="130" t="s">
        <v>176</v>
      </c>
      <c r="BD317" s="130" t="s">
        <v>176</v>
      </c>
      <c r="BE317" s="130" t="s">
        <v>176</v>
      </c>
      <c r="BF317" s="130" t="s">
        <v>176</v>
      </c>
      <c r="BG317" s="130" t="s">
        <v>176</v>
      </c>
      <c r="BH317" s="130" t="s">
        <v>176</v>
      </c>
      <c r="BI317" s="130" t="s">
        <v>176</v>
      </c>
      <c r="BJ317" s="130" t="s">
        <v>176</v>
      </c>
      <c r="BK317" s="130" t="s">
        <v>176</v>
      </c>
      <c r="BL317" s="130" t="s">
        <v>176</v>
      </c>
      <c r="BM317" s="130" t="s">
        <v>176</v>
      </c>
      <c r="BN317" s="116">
        <f t="shared" ref="BN317:BN327" si="308">SUM(BB317:BF317)</f>
        <v>0</v>
      </c>
      <c r="BO317" s="130" t="s">
        <v>176</v>
      </c>
      <c r="BP317" s="130" t="s">
        <v>176</v>
      </c>
      <c r="BQ317" s="83">
        <f t="shared" si="292"/>
        <v>1.6666666666666666E-2</v>
      </c>
      <c r="BR317" s="100">
        <f t="shared" si="307"/>
        <v>609.29999999999995</v>
      </c>
    </row>
    <row r="318" spans="1:70" ht="12.75" customHeight="1" outlineLevel="1" x14ac:dyDescent="0.2">
      <c r="A318" s="9">
        <f>'REAVALIAÇÃO GERAL'!A285</f>
        <v>385</v>
      </c>
      <c r="B318" s="10" t="str">
        <f>'REAVALIAÇÃO GERAL'!B285</f>
        <v>NOBREAK NHS 1400 VA BIVOLT</v>
      </c>
      <c r="C318" s="11">
        <f>'REAVALIAÇÃO GERAL'!C285</f>
        <v>203</v>
      </c>
      <c r="D318" s="12">
        <f>'REAVALIAÇÃO GERAL'!D285</f>
        <v>42916</v>
      </c>
      <c r="E318" s="7">
        <f>'REAVALIAÇÃO GERAL'!E285</f>
        <v>0</v>
      </c>
      <c r="F318" s="102">
        <f>'REAVALIAÇÃO GERAL'!F285</f>
        <v>677</v>
      </c>
      <c r="G318" s="208">
        <f t="shared" si="284"/>
        <v>609.30000000000007</v>
      </c>
      <c r="H318" s="143">
        <v>0</v>
      </c>
      <c r="I318" s="143">
        <v>0</v>
      </c>
      <c r="J318" s="71">
        <f t="shared" si="299"/>
        <v>60.930000000000007</v>
      </c>
      <c r="K318" s="71">
        <f t="shared" si="288"/>
        <v>121.86000000000001</v>
      </c>
      <c r="L318" s="71">
        <f t="shared" si="289"/>
        <v>121.86000000000001</v>
      </c>
      <c r="M318" s="71">
        <f t="shared" si="298"/>
        <v>121.86000000000001</v>
      </c>
      <c r="N318" s="71">
        <f t="shared" si="300"/>
        <v>121.86000000000001</v>
      </c>
      <c r="O318" s="130">
        <f t="shared" si="301"/>
        <v>10.155000000000001</v>
      </c>
      <c r="P318" s="130">
        <f t="shared" si="302"/>
        <v>10.155000000000001</v>
      </c>
      <c r="Q318" s="130">
        <f t="shared" si="303"/>
        <v>10.155000000000001</v>
      </c>
      <c r="R318" s="130">
        <f t="shared" si="304"/>
        <v>10.155000000000001</v>
      </c>
      <c r="S318" s="130">
        <f t="shared" si="305"/>
        <v>10.155000000000001</v>
      </c>
      <c r="T318" s="130">
        <f t="shared" si="306"/>
        <v>10.155000000000001</v>
      </c>
      <c r="U318" s="130" t="s">
        <v>176</v>
      </c>
      <c r="V318" s="130" t="s">
        <v>176</v>
      </c>
      <c r="W318" s="130" t="s">
        <v>176</v>
      </c>
      <c r="X318" s="130" t="s">
        <v>176</v>
      </c>
      <c r="Y318" s="130" t="s">
        <v>176</v>
      </c>
      <c r="Z318" s="130" t="s">
        <v>176</v>
      </c>
      <c r="AA318" s="100">
        <f t="shared" si="290"/>
        <v>60.930000000000007</v>
      </c>
      <c r="AB318" s="130" t="s">
        <v>176</v>
      </c>
      <c r="AC318" s="130" t="s">
        <v>176</v>
      </c>
      <c r="AD318" s="130" t="s">
        <v>176</v>
      </c>
      <c r="AE318" s="130" t="s">
        <v>176</v>
      </c>
      <c r="AF318" s="130" t="s">
        <v>176</v>
      </c>
      <c r="AG318" s="130" t="s">
        <v>176</v>
      </c>
      <c r="AH318" s="130" t="s">
        <v>176</v>
      </c>
      <c r="AI318" s="130" t="s">
        <v>176</v>
      </c>
      <c r="AJ318" s="130" t="s">
        <v>176</v>
      </c>
      <c r="AK318" s="130" t="s">
        <v>176</v>
      </c>
      <c r="AL318" s="130" t="s">
        <v>176</v>
      </c>
      <c r="AM318" s="130" t="s">
        <v>176</v>
      </c>
      <c r="AN318" s="130" t="s">
        <v>176</v>
      </c>
      <c r="AO318" s="130" t="s">
        <v>176</v>
      </c>
      <c r="AP318" s="130" t="s">
        <v>176</v>
      </c>
      <c r="AQ318" s="130" t="s">
        <v>176</v>
      </c>
      <c r="AR318" s="130" t="s">
        <v>176</v>
      </c>
      <c r="AS318" s="130" t="s">
        <v>176</v>
      </c>
      <c r="AT318" s="130" t="s">
        <v>176</v>
      </c>
      <c r="AU318" s="130" t="s">
        <v>176</v>
      </c>
      <c r="AV318" s="130" t="s">
        <v>176</v>
      </c>
      <c r="AW318" s="130" t="s">
        <v>176</v>
      </c>
      <c r="AX318" s="130" t="s">
        <v>176</v>
      </c>
      <c r="AY318" s="130" t="s">
        <v>176</v>
      </c>
      <c r="AZ318" s="130" t="s">
        <v>176</v>
      </c>
      <c r="BA318" s="201" t="s">
        <v>176</v>
      </c>
      <c r="BB318" s="130" t="s">
        <v>176</v>
      </c>
      <c r="BC318" s="130" t="s">
        <v>176</v>
      </c>
      <c r="BD318" s="130" t="s">
        <v>176</v>
      </c>
      <c r="BE318" s="130" t="s">
        <v>176</v>
      </c>
      <c r="BF318" s="130" t="s">
        <v>176</v>
      </c>
      <c r="BG318" s="130" t="s">
        <v>176</v>
      </c>
      <c r="BH318" s="130" t="s">
        <v>176</v>
      </c>
      <c r="BI318" s="130" t="s">
        <v>176</v>
      </c>
      <c r="BJ318" s="130" t="s">
        <v>176</v>
      </c>
      <c r="BK318" s="130" t="s">
        <v>176</v>
      </c>
      <c r="BL318" s="130" t="s">
        <v>176</v>
      </c>
      <c r="BM318" s="130" t="s">
        <v>176</v>
      </c>
      <c r="BN318" s="116">
        <f t="shared" si="308"/>
        <v>0</v>
      </c>
      <c r="BO318" s="130" t="s">
        <v>176</v>
      </c>
      <c r="BP318" s="130" t="s">
        <v>176</v>
      </c>
      <c r="BQ318" s="83">
        <f t="shared" si="292"/>
        <v>1.6666666666666666E-2</v>
      </c>
      <c r="BR318" s="100">
        <f t="shared" si="307"/>
        <v>609.29999999999995</v>
      </c>
    </row>
    <row r="319" spans="1:70" ht="12.75" customHeight="1" outlineLevel="1" x14ac:dyDescent="0.2">
      <c r="A319" s="9">
        <f>'REAVALIAÇÃO GERAL'!A286</f>
        <v>386</v>
      </c>
      <c r="B319" s="10" t="str">
        <f>'REAVALIAÇÃO GERAL'!B286</f>
        <v>NOBREAK NHS 1400 VA BIVOLT</v>
      </c>
      <c r="C319" s="11">
        <f>'REAVALIAÇÃO GERAL'!C286</f>
        <v>203</v>
      </c>
      <c r="D319" s="12">
        <f>'REAVALIAÇÃO GERAL'!D286</f>
        <v>42916</v>
      </c>
      <c r="E319" s="7">
        <f>'REAVALIAÇÃO GERAL'!E286</f>
        <v>0</v>
      </c>
      <c r="F319" s="102">
        <f>'REAVALIAÇÃO GERAL'!F286</f>
        <v>677</v>
      </c>
      <c r="G319" s="208">
        <f t="shared" si="284"/>
        <v>609.30000000000007</v>
      </c>
      <c r="H319" s="143">
        <v>0</v>
      </c>
      <c r="I319" s="143">
        <v>0</v>
      </c>
      <c r="J319" s="71">
        <f t="shared" si="299"/>
        <v>60.930000000000007</v>
      </c>
      <c r="K319" s="71">
        <f t="shared" si="288"/>
        <v>121.86000000000001</v>
      </c>
      <c r="L319" s="71">
        <f t="shared" si="289"/>
        <v>121.86000000000001</v>
      </c>
      <c r="M319" s="71">
        <f t="shared" si="298"/>
        <v>121.86000000000001</v>
      </c>
      <c r="N319" s="71">
        <f t="shared" si="300"/>
        <v>121.86000000000001</v>
      </c>
      <c r="O319" s="130">
        <f t="shared" si="301"/>
        <v>10.155000000000001</v>
      </c>
      <c r="P319" s="130">
        <f t="shared" si="302"/>
        <v>10.155000000000001</v>
      </c>
      <c r="Q319" s="130">
        <f t="shared" si="303"/>
        <v>10.155000000000001</v>
      </c>
      <c r="R319" s="130">
        <f t="shared" si="304"/>
        <v>10.155000000000001</v>
      </c>
      <c r="S319" s="130">
        <f t="shared" si="305"/>
        <v>10.155000000000001</v>
      </c>
      <c r="T319" s="130">
        <f t="shared" si="306"/>
        <v>10.155000000000001</v>
      </c>
      <c r="U319" s="130" t="s">
        <v>176</v>
      </c>
      <c r="V319" s="130" t="s">
        <v>176</v>
      </c>
      <c r="W319" s="130" t="s">
        <v>176</v>
      </c>
      <c r="X319" s="130" t="s">
        <v>176</v>
      </c>
      <c r="Y319" s="130" t="s">
        <v>176</v>
      </c>
      <c r="Z319" s="130" t="s">
        <v>176</v>
      </c>
      <c r="AA319" s="100">
        <f t="shared" si="290"/>
        <v>60.930000000000007</v>
      </c>
      <c r="AB319" s="130" t="s">
        <v>176</v>
      </c>
      <c r="AC319" s="130" t="s">
        <v>176</v>
      </c>
      <c r="AD319" s="130" t="s">
        <v>176</v>
      </c>
      <c r="AE319" s="130" t="s">
        <v>176</v>
      </c>
      <c r="AF319" s="130" t="s">
        <v>176</v>
      </c>
      <c r="AG319" s="130" t="s">
        <v>176</v>
      </c>
      <c r="AH319" s="130" t="s">
        <v>176</v>
      </c>
      <c r="AI319" s="130" t="s">
        <v>176</v>
      </c>
      <c r="AJ319" s="130" t="s">
        <v>176</v>
      </c>
      <c r="AK319" s="130" t="s">
        <v>176</v>
      </c>
      <c r="AL319" s="130" t="s">
        <v>176</v>
      </c>
      <c r="AM319" s="130" t="s">
        <v>176</v>
      </c>
      <c r="AN319" s="130" t="s">
        <v>176</v>
      </c>
      <c r="AO319" s="130" t="s">
        <v>176</v>
      </c>
      <c r="AP319" s="130" t="s">
        <v>176</v>
      </c>
      <c r="AQ319" s="130" t="s">
        <v>176</v>
      </c>
      <c r="AR319" s="130" t="s">
        <v>176</v>
      </c>
      <c r="AS319" s="130" t="s">
        <v>176</v>
      </c>
      <c r="AT319" s="130" t="s">
        <v>176</v>
      </c>
      <c r="AU319" s="130" t="s">
        <v>176</v>
      </c>
      <c r="AV319" s="130" t="s">
        <v>176</v>
      </c>
      <c r="AW319" s="130" t="s">
        <v>176</v>
      </c>
      <c r="AX319" s="130" t="s">
        <v>176</v>
      </c>
      <c r="AY319" s="130" t="s">
        <v>176</v>
      </c>
      <c r="AZ319" s="130" t="s">
        <v>176</v>
      </c>
      <c r="BA319" s="201" t="s">
        <v>176</v>
      </c>
      <c r="BB319" s="130" t="s">
        <v>176</v>
      </c>
      <c r="BC319" s="130" t="s">
        <v>176</v>
      </c>
      <c r="BD319" s="130" t="s">
        <v>176</v>
      </c>
      <c r="BE319" s="130" t="s">
        <v>176</v>
      </c>
      <c r="BF319" s="130" t="s">
        <v>176</v>
      </c>
      <c r="BG319" s="130" t="s">
        <v>176</v>
      </c>
      <c r="BH319" s="130" t="s">
        <v>176</v>
      </c>
      <c r="BI319" s="130" t="s">
        <v>176</v>
      </c>
      <c r="BJ319" s="130" t="s">
        <v>176</v>
      </c>
      <c r="BK319" s="130" t="s">
        <v>176</v>
      </c>
      <c r="BL319" s="130" t="s">
        <v>176</v>
      </c>
      <c r="BM319" s="130" t="s">
        <v>176</v>
      </c>
      <c r="BN319" s="116">
        <f t="shared" si="308"/>
        <v>0</v>
      </c>
      <c r="BO319" s="130" t="s">
        <v>176</v>
      </c>
      <c r="BP319" s="130" t="s">
        <v>176</v>
      </c>
      <c r="BQ319" s="83">
        <f t="shared" si="292"/>
        <v>1.6666666666666666E-2</v>
      </c>
      <c r="BR319" s="100">
        <f t="shared" si="307"/>
        <v>609.29999999999995</v>
      </c>
    </row>
    <row r="320" spans="1:70" ht="12.75" customHeight="1" outlineLevel="1" x14ac:dyDescent="0.2">
      <c r="A320" s="9">
        <f>'REAVALIAÇÃO GERAL'!A287</f>
        <v>387</v>
      </c>
      <c r="B320" s="10" t="str">
        <f>'REAVALIAÇÃO GERAL'!B287</f>
        <v>MULTIFUNCIONAL LASERJET COLOR HP M176N MFP PRO</v>
      </c>
      <c r="C320" s="11">
        <f>'REAVALIAÇÃO GERAL'!C287</f>
        <v>203</v>
      </c>
      <c r="D320" s="12">
        <f>'REAVALIAÇÃO GERAL'!D287</f>
        <v>42916</v>
      </c>
      <c r="E320" s="7">
        <f>'REAVALIAÇÃO GERAL'!E287</f>
        <v>0</v>
      </c>
      <c r="F320" s="102">
        <f>'REAVALIAÇÃO GERAL'!F287</f>
        <v>2557</v>
      </c>
      <c r="G320" s="208">
        <f t="shared" si="284"/>
        <v>2301.3000000000002</v>
      </c>
      <c r="H320" s="143">
        <v>0</v>
      </c>
      <c r="I320" s="143">
        <v>0</v>
      </c>
      <c r="J320" s="71">
        <f t="shared" si="299"/>
        <v>230.13000000000002</v>
      </c>
      <c r="K320" s="71">
        <f t="shared" si="288"/>
        <v>460.26000000000005</v>
      </c>
      <c r="L320" s="71">
        <f t="shared" si="289"/>
        <v>460.26000000000005</v>
      </c>
      <c r="M320" s="71">
        <f t="shared" si="298"/>
        <v>460.26000000000005</v>
      </c>
      <c r="N320" s="71">
        <f t="shared" si="300"/>
        <v>460.26000000000005</v>
      </c>
      <c r="O320" s="130">
        <f t="shared" si="301"/>
        <v>38.355000000000004</v>
      </c>
      <c r="P320" s="130">
        <f t="shared" si="302"/>
        <v>38.355000000000004</v>
      </c>
      <c r="Q320" s="130">
        <f t="shared" si="303"/>
        <v>38.355000000000004</v>
      </c>
      <c r="R320" s="130">
        <f t="shared" si="304"/>
        <v>38.355000000000004</v>
      </c>
      <c r="S320" s="130">
        <f t="shared" si="305"/>
        <v>38.355000000000004</v>
      </c>
      <c r="T320" s="130">
        <f t="shared" si="306"/>
        <v>38.355000000000004</v>
      </c>
      <c r="U320" s="130" t="s">
        <v>176</v>
      </c>
      <c r="V320" s="130" t="s">
        <v>176</v>
      </c>
      <c r="W320" s="130" t="s">
        <v>176</v>
      </c>
      <c r="X320" s="130" t="s">
        <v>176</v>
      </c>
      <c r="Y320" s="130" t="s">
        <v>176</v>
      </c>
      <c r="Z320" s="130" t="s">
        <v>176</v>
      </c>
      <c r="AA320" s="100">
        <f t="shared" si="290"/>
        <v>230.13000000000005</v>
      </c>
      <c r="AB320" s="130" t="s">
        <v>176</v>
      </c>
      <c r="AC320" s="130" t="s">
        <v>176</v>
      </c>
      <c r="AD320" s="130" t="s">
        <v>176</v>
      </c>
      <c r="AE320" s="130" t="s">
        <v>176</v>
      </c>
      <c r="AF320" s="130" t="s">
        <v>176</v>
      </c>
      <c r="AG320" s="130" t="s">
        <v>176</v>
      </c>
      <c r="AH320" s="130" t="s">
        <v>176</v>
      </c>
      <c r="AI320" s="130" t="s">
        <v>176</v>
      </c>
      <c r="AJ320" s="130" t="s">
        <v>176</v>
      </c>
      <c r="AK320" s="130" t="s">
        <v>176</v>
      </c>
      <c r="AL320" s="130" t="s">
        <v>176</v>
      </c>
      <c r="AM320" s="130" t="s">
        <v>176</v>
      </c>
      <c r="AN320" s="130" t="s">
        <v>176</v>
      </c>
      <c r="AO320" s="130" t="s">
        <v>176</v>
      </c>
      <c r="AP320" s="130" t="s">
        <v>176</v>
      </c>
      <c r="AQ320" s="130" t="s">
        <v>176</v>
      </c>
      <c r="AR320" s="130" t="s">
        <v>176</v>
      </c>
      <c r="AS320" s="130" t="s">
        <v>176</v>
      </c>
      <c r="AT320" s="130" t="s">
        <v>176</v>
      </c>
      <c r="AU320" s="130" t="s">
        <v>176</v>
      </c>
      <c r="AV320" s="130" t="s">
        <v>176</v>
      </c>
      <c r="AW320" s="130" t="s">
        <v>176</v>
      </c>
      <c r="AX320" s="130" t="s">
        <v>176</v>
      </c>
      <c r="AY320" s="130" t="s">
        <v>176</v>
      </c>
      <c r="AZ320" s="130" t="s">
        <v>176</v>
      </c>
      <c r="BA320" s="201" t="s">
        <v>176</v>
      </c>
      <c r="BB320" s="130" t="s">
        <v>176</v>
      </c>
      <c r="BC320" s="130" t="s">
        <v>176</v>
      </c>
      <c r="BD320" s="130" t="s">
        <v>176</v>
      </c>
      <c r="BE320" s="130" t="s">
        <v>176</v>
      </c>
      <c r="BF320" s="130" t="s">
        <v>176</v>
      </c>
      <c r="BG320" s="130" t="s">
        <v>176</v>
      </c>
      <c r="BH320" s="130" t="s">
        <v>176</v>
      </c>
      <c r="BI320" s="130" t="s">
        <v>176</v>
      </c>
      <c r="BJ320" s="130" t="s">
        <v>176</v>
      </c>
      <c r="BK320" s="130" t="s">
        <v>176</v>
      </c>
      <c r="BL320" s="130" t="s">
        <v>176</v>
      </c>
      <c r="BM320" s="130" t="s">
        <v>176</v>
      </c>
      <c r="BN320" s="116">
        <f t="shared" si="308"/>
        <v>0</v>
      </c>
      <c r="BO320" s="130" t="s">
        <v>176</v>
      </c>
      <c r="BP320" s="130" t="s">
        <v>176</v>
      </c>
      <c r="BQ320" s="83">
        <f t="shared" si="292"/>
        <v>1.6666666666666666E-2</v>
      </c>
      <c r="BR320" s="100">
        <f t="shared" si="307"/>
        <v>2301.3000000000002</v>
      </c>
    </row>
    <row r="321" spans="1:70" ht="12.75" customHeight="1" outlineLevel="1" x14ac:dyDescent="0.2">
      <c r="A321" s="9">
        <f>'REAVALIAÇÃO GERAL'!A288</f>
        <v>388</v>
      </c>
      <c r="B321" s="10" t="str">
        <f>'REAVALIAÇÃO GERAL'!B288</f>
        <v>PROJETOR MULTIMIDIA ACER X117 3600 LUMENS</v>
      </c>
      <c r="C321" s="11">
        <f>'REAVALIAÇÃO GERAL'!C288</f>
        <v>203</v>
      </c>
      <c r="D321" s="12">
        <f>'REAVALIAÇÃO GERAL'!D288</f>
        <v>42916</v>
      </c>
      <c r="E321" s="7">
        <f>'REAVALIAÇÃO GERAL'!E288</f>
        <v>0</v>
      </c>
      <c r="F321" s="102">
        <f>'REAVALIAÇÃO GERAL'!F288</f>
        <v>1891</v>
      </c>
      <c r="G321" s="208">
        <f t="shared" si="284"/>
        <v>1701.9</v>
      </c>
      <c r="H321" s="143">
        <v>0</v>
      </c>
      <c r="I321" s="143">
        <v>0</v>
      </c>
      <c r="J321" s="71">
        <f t="shared" si="299"/>
        <v>170.19000000000003</v>
      </c>
      <c r="K321" s="71">
        <f t="shared" si="288"/>
        <v>340.38000000000005</v>
      </c>
      <c r="L321" s="71">
        <f t="shared" si="289"/>
        <v>340.38000000000005</v>
      </c>
      <c r="M321" s="71">
        <f t="shared" si="298"/>
        <v>340.38000000000005</v>
      </c>
      <c r="N321" s="71">
        <f t="shared" si="300"/>
        <v>340.38000000000005</v>
      </c>
      <c r="O321" s="130">
        <f t="shared" si="301"/>
        <v>28.365000000000002</v>
      </c>
      <c r="P321" s="130">
        <f t="shared" si="302"/>
        <v>28.365000000000002</v>
      </c>
      <c r="Q321" s="130">
        <f t="shared" si="303"/>
        <v>28.365000000000002</v>
      </c>
      <c r="R321" s="130">
        <f t="shared" si="304"/>
        <v>28.365000000000002</v>
      </c>
      <c r="S321" s="130">
        <f t="shared" si="305"/>
        <v>28.365000000000002</v>
      </c>
      <c r="T321" s="130">
        <f t="shared" si="306"/>
        <v>28.365000000000002</v>
      </c>
      <c r="U321" s="130" t="s">
        <v>176</v>
      </c>
      <c r="V321" s="130" t="s">
        <v>176</v>
      </c>
      <c r="W321" s="130" t="s">
        <v>176</v>
      </c>
      <c r="X321" s="130" t="s">
        <v>176</v>
      </c>
      <c r="Y321" s="130" t="s">
        <v>176</v>
      </c>
      <c r="Z321" s="130" t="s">
        <v>176</v>
      </c>
      <c r="AA321" s="100">
        <f t="shared" si="290"/>
        <v>170.19000000000003</v>
      </c>
      <c r="AB321" s="130" t="s">
        <v>176</v>
      </c>
      <c r="AC321" s="130" t="s">
        <v>176</v>
      </c>
      <c r="AD321" s="130" t="s">
        <v>176</v>
      </c>
      <c r="AE321" s="130" t="s">
        <v>176</v>
      </c>
      <c r="AF321" s="130" t="s">
        <v>176</v>
      </c>
      <c r="AG321" s="130" t="s">
        <v>176</v>
      </c>
      <c r="AH321" s="130" t="s">
        <v>176</v>
      </c>
      <c r="AI321" s="130" t="s">
        <v>176</v>
      </c>
      <c r="AJ321" s="130" t="s">
        <v>176</v>
      </c>
      <c r="AK321" s="130" t="s">
        <v>176</v>
      </c>
      <c r="AL321" s="130" t="s">
        <v>176</v>
      </c>
      <c r="AM321" s="130" t="s">
        <v>176</v>
      </c>
      <c r="AN321" s="130" t="s">
        <v>176</v>
      </c>
      <c r="AO321" s="130" t="s">
        <v>176</v>
      </c>
      <c r="AP321" s="130" t="s">
        <v>176</v>
      </c>
      <c r="AQ321" s="130" t="s">
        <v>176</v>
      </c>
      <c r="AR321" s="130" t="s">
        <v>176</v>
      </c>
      <c r="AS321" s="130" t="s">
        <v>176</v>
      </c>
      <c r="AT321" s="130" t="s">
        <v>176</v>
      </c>
      <c r="AU321" s="130" t="s">
        <v>176</v>
      </c>
      <c r="AV321" s="130" t="s">
        <v>176</v>
      </c>
      <c r="AW321" s="130" t="s">
        <v>176</v>
      </c>
      <c r="AX321" s="130" t="s">
        <v>176</v>
      </c>
      <c r="AY321" s="130" t="s">
        <v>176</v>
      </c>
      <c r="AZ321" s="130" t="s">
        <v>176</v>
      </c>
      <c r="BA321" s="201" t="s">
        <v>176</v>
      </c>
      <c r="BB321" s="130" t="s">
        <v>176</v>
      </c>
      <c r="BC321" s="130" t="s">
        <v>176</v>
      </c>
      <c r="BD321" s="130" t="s">
        <v>176</v>
      </c>
      <c r="BE321" s="130" t="s">
        <v>176</v>
      </c>
      <c r="BF321" s="130" t="s">
        <v>176</v>
      </c>
      <c r="BG321" s="130" t="s">
        <v>176</v>
      </c>
      <c r="BH321" s="130" t="s">
        <v>176</v>
      </c>
      <c r="BI321" s="130" t="s">
        <v>176</v>
      </c>
      <c r="BJ321" s="130" t="s">
        <v>176</v>
      </c>
      <c r="BK321" s="130" t="s">
        <v>176</v>
      </c>
      <c r="BL321" s="130" t="s">
        <v>176</v>
      </c>
      <c r="BM321" s="130" t="s">
        <v>176</v>
      </c>
      <c r="BN321" s="116">
        <f t="shared" si="308"/>
        <v>0</v>
      </c>
      <c r="BO321" s="130" t="s">
        <v>176</v>
      </c>
      <c r="BP321" s="130" t="s">
        <v>176</v>
      </c>
      <c r="BQ321" s="83">
        <f t="shared" si="292"/>
        <v>1.6666666666666666E-2</v>
      </c>
      <c r="BR321" s="100">
        <f t="shared" si="307"/>
        <v>1701.9000000000003</v>
      </c>
    </row>
    <row r="322" spans="1:70" ht="12.75" customHeight="1" outlineLevel="1" x14ac:dyDescent="0.2">
      <c r="A322" s="9">
        <f>'REAVALIAÇÃO GERAL'!A289</f>
        <v>389</v>
      </c>
      <c r="B322" s="10" t="str">
        <f>'REAVALIAÇÃO GERAL'!B289</f>
        <v>PROJETOR MULTIMIDIA ACER X117 3600 LUMENS</v>
      </c>
      <c r="C322" s="11">
        <f>'REAVALIAÇÃO GERAL'!C289</f>
        <v>203</v>
      </c>
      <c r="D322" s="12">
        <f>'REAVALIAÇÃO GERAL'!D289</f>
        <v>42916</v>
      </c>
      <c r="E322" s="7">
        <f>'REAVALIAÇÃO GERAL'!E289</f>
        <v>0</v>
      </c>
      <c r="F322" s="102">
        <f>'REAVALIAÇÃO GERAL'!F289</f>
        <v>1891</v>
      </c>
      <c r="G322" s="208">
        <f t="shared" si="284"/>
        <v>1701.9</v>
      </c>
      <c r="H322" s="143">
        <v>0</v>
      </c>
      <c r="I322" s="143">
        <v>0</v>
      </c>
      <c r="J322" s="71">
        <f t="shared" si="299"/>
        <v>170.19000000000003</v>
      </c>
      <c r="K322" s="71">
        <f t="shared" si="288"/>
        <v>340.38000000000005</v>
      </c>
      <c r="L322" s="71">
        <f t="shared" si="289"/>
        <v>340.38000000000005</v>
      </c>
      <c r="M322" s="71">
        <f t="shared" si="298"/>
        <v>340.38000000000005</v>
      </c>
      <c r="N322" s="71">
        <f t="shared" si="300"/>
        <v>340.38000000000005</v>
      </c>
      <c r="O322" s="130">
        <f t="shared" si="301"/>
        <v>28.365000000000002</v>
      </c>
      <c r="P322" s="130">
        <f t="shared" si="302"/>
        <v>28.365000000000002</v>
      </c>
      <c r="Q322" s="130">
        <f t="shared" si="303"/>
        <v>28.365000000000002</v>
      </c>
      <c r="R322" s="130">
        <f t="shared" si="304"/>
        <v>28.365000000000002</v>
      </c>
      <c r="S322" s="130">
        <f t="shared" si="305"/>
        <v>28.365000000000002</v>
      </c>
      <c r="T322" s="130">
        <f t="shared" si="306"/>
        <v>28.365000000000002</v>
      </c>
      <c r="U322" s="130" t="s">
        <v>176</v>
      </c>
      <c r="V322" s="130" t="s">
        <v>176</v>
      </c>
      <c r="W322" s="130" t="s">
        <v>176</v>
      </c>
      <c r="X322" s="130" t="s">
        <v>176</v>
      </c>
      <c r="Y322" s="130" t="s">
        <v>176</v>
      </c>
      <c r="Z322" s="130" t="s">
        <v>176</v>
      </c>
      <c r="AA322" s="100">
        <f t="shared" si="290"/>
        <v>170.19000000000003</v>
      </c>
      <c r="AB322" s="130" t="s">
        <v>176</v>
      </c>
      <c r="AC322" s="130" t="s">
        <v>176</v>
      </c>
      <c r="AD322" s="130" t="s">
        <v>176</v>
      </c>
      <c r="AE322" s="130" t="s">
        <v>176</v>
      </c>
      <c r="AF322" s="130" t="s">
        <v>176</v>
      </c>
      <c r="AG322" s="130" t="s">
        <v>176</v>
      </c>
      <c r="AH322" s="130" t="s">
        <v>176</v>
      </c>
      <c r="AI322" s="130" t="s">
        <v>176</v>
      </c>
      <c r="AJ322" s="130" t="s">
        <v>176</v>
      </c>
      <c r="AK322" s="130" t="s">
        <v>176</v>
      </c>
      <c r="AL322" s="130" t="s">
        <v>176</v>
      </c>
      <c r="AM322" s="130" t="s">
        <v>176</v>
      </c>
      <c r="AN322" s="130" t="s">
        <v>176</v>
      </c>
      <c r="AO322" s="130" t="s">
        <v>176</v>
      </c>
      <c r="AP322" s="130" t="s">
        <v>176</v>
      </c>
      <c r="AQ322" s="130" t="s">
        <v>176</v>
      </c>
      <c r="AR322" s="130" t="s">
        <v>176</v>
      </c>
      <c r="AS322" s="130" t="s">
        <v>176</v>
      </c>
      <c r="AT322" s="130" t="s">
        <v>176</v>
      </c>
      <c r="AU322" s="130" t="s">
        <v>176</v>
      </c>
      <c r="AV322" s="130" t="s">
        <v>176</v>
      </c>
      <c r="AW322" s="130" t="s">
        <v>176</v>
      </c>
      <c r="AX322" s="130" t="s">
        <v>176</v>
      </c>
      <c r="AY322" s="130" t="s">
        <v>176</v>
      </c>
      <c r="AZ322" s="130" t="s">
        <v>176</v>
      </c>
      <c r="BA322" s="201" t="s">
        <v>176</v>
      </c>
      <c r="BB322" s="130" t="s">
        <v>176</v>
      </c>
      <c r="BC322" s="130" t="s">
        <v>176</v>
      </c>
      <c r="BD322" s="130" t="s">
        <v>176</v>
      </c>
      <c r="BE322" s="130" t="s">
        <v>176</v>
      </c>
      <c r="BF322" s="130" t="s">
        <v>176</v>
      </c>
      <c r="BG322" s="130" t="s">
        <v>176</v>
      </c>
      <c r="BH322" s="130" t="s">
        <v>176</v>
      </c>
      <c r="BI322" s="130" t="s">
        <v>176</v>
      </c>
      <c r="BJ322" s="130" t="s">
        <v>176</v>
      </c>
      <c r="BK322" s="130" t="s">
        <v>176</v>
      </c>
      <c r="BL322" s="130" t="s">
        <v>176</v>
      </c>
      <c r="BM322" s="130" t="s">
        <v>176</v>
      </c>
      <c r="BN322" s="116">
        <f t="shared" si="308"/>
        <v>0</v>
      </c>
      <c r="BO322" s="130" t="s">
        <v>176</v>
      </c>
      <c r="BP322" s="130" t="s">
        <v>176</v>
      </c>
      <c r="BQ322" s="83">
        <f t="shared" si="292"/>
        <v>1.6666666666666666E-2</v>
      </c>
      <c r="BR322" s="100">
        <f t="shared" si="307"/>
        <v>1701.9000000000003</v>
      </c>
    </row>
    <row r="323" spans="1:70" ht="12.75" customHeight="1" outlineLevel="1" x14ac:dyDescent="0.2">
      <c r="A323" s="9">
        <f>'REAVALIAÇÃO GERAL'!A290</f>
        <v>390</v>
      </c>
      <c r="B323" s="10" t="str">
        <f>'REAVALIAÇÃO GERAL'!B290</f>
        <v>MULTIFUNCIONAL BROTHER D-1617W</v>
      </c>
      <c r="C323" s="11">
        <f>'REAVALIAÇÃO GERAL'!C290</f>
        <v>206</v>
      </c>
      <c r="D323" s="12">
        <f>'REAVALIAÇÃO GERAL'!D290</f>
        <v>42916</v>
      </c>
      <c r="E323" s="7">
        <f>'REAVALIAÇÃO GERAL'!E290</f>
        <v>0</v>
      </c>
      <c r="F323" s="102">
        <f>'REAVALIAÇÃO GERAL'!F290</f>
        <v>935</v>
      </c>
      <c r="G323" s="208">
        <f t="shared" si="284"/>
        <v>841.5</v>
      </c>
      <c r="H323" s="143">
        <v>0</v>
      </c>
      <c r="I323" s="143">
        <v>0</v>
      </c>
      <c r="J323" s="71">
        <f t="shared" si="299"/>
        <v>84.15</v>
      </c>
      <c r="K323" s="71">
        <f t="shared" si="288"/>
        <v>168.3</v>
      </c>
      <c r="L323" s="71">
        <f t="shared" si="289"/>
        <v>168.3</v>
      </c>
      <c r="M323" s="71">
        <f t="shared" si="298"/>
        <v>168.3</v>
      </c>
      <c r="N323" s="71">
        <f t="shared" si="300"/>
        <v>168.3</v>
      </c>
      <c r="O323" s="130">
        <f t="shared" si="301"/>
        <v>14.025</v>
      </c>
      <c r="P323" s="130">
        <f t="shared" si="302"/>
        <v>14.025</v>
      </c>
      <c r="Q323" s="130">
        <f t="shared" si="303"/>
        <v>14.025</v>
      </c>
      <c r="R323" s="130">
        <f t="shared" si="304"/>
        <v>14.025</v>
      </c>
      <c r="S323" s="130">
        <f t="shared" si="305"/>
        <v>14.025</v>
      </c>
      <c r="T323" s="130">
        <f t="shared" si="306"/>
        <v>14.025</v>
      </c>
      <c r="U323" s="130" t="s">
        <v>176</v>
      </c>
      <c r="V323" s="130" t="s">
        <v>176</v>
      </c>
      <c r="W323" s="130" t="s">
        <v>176</v>
      </c>
      <c r="X323" s="130" t="s">
        <v>176</v>
      </c>
      <c r="Y323" s="130" t="s">
        <v>176</v>
      </c>
      <c r="Z323" s="130" t="s">
        <v>176</v>
      </c>
      <c r="AA323" s="100">
        <f t="shared" si="290"/>
        <v>84.15</v>
      </c>
      <c r="AB323" s="130" t="s">
        <v>176</v>
      </c>
      <c r="AC323" s="130" t="s">
        <v>176</v>
      </c>
      <c r="AD323" s="130" t="s">
        <v>176</v>
      </c>
      <c r="AE323" s="130" t="s">
        <v>176</v>
      </c>
      <c r="AF323" s="130" t="s">
        <v>176</v>
      </c>
      <c r="AG323" s="130" t="s">
        <v>176</v>
      </c>
      <c r="AH323" s="130" t="s">
        <v>176</v>
      </c>
      <c r="AI323" s="130" t="s">
        <v>176</v>
      </c>
      <c r="AJ323" s="130" t="s">
        <v>176</v>
      </c>
      <c r="AK323" s="130" t="s">
        <v>176</v>
      </c>
      <c r="AL323" s="130" t="s">
        <v>176</v>
      </c>
      <c r="AM323" s="130" t="s">
        <v>176</v>
      </c>
      <c r="AN323" s="130" t="s">
        <v>176</v>
      </c>
      <c r="AO323" s="130" t="s">
        <v>176</v>
      </c>
      <c r="AP323" s="130" t="s">
        <v>176</v>
      </c>
      <c r="AQ323" s="130" t="s">
        <v>176</v>
      </c>
      <c r="AR323" s="130" t="s">
        <v>176</v>
      </c>
      <c r="AS323" s="130" t="s">
        <v>176</v>
      </c>
      <c r="AT323" s="130" t="s">
        <v>176</v>
      </c>
      <c r="AU323" s="130" t="s">
        <v>176</v>
      </c>
      <c r="AV323" s="130" t="s">
        <v>176</v>
      </c>
      <c r="AW323" s="130" t="s">
        <v>176</v>
      </c>
      <c r="AX323" s="130" t="s">
        <v>176</v>
      </c>
      <c r="AY323" s="130" t="s">
        <v>176</v>
      </c>
      <c r="AZ323" s="130" t="s">
        <v>176</v>
      </c>
      <c r="BA323" s="201" t="s">
        <v>176</v>
      </c>
      <c r="BB323" s="130" t="s">
        <v>176</v>
      </c>
      <c r="BC323" s="130" t="s">
        <v>176</v>
      </c>
      <c r="BD323" s="130" t="s">
        <v>176</v>
      </c>
      <c r="BE323" s="130" t="s">
        <v>176</v>
      </c>
      <c r="BF323" s="130" t="s">
        <v>176</v>
      </c>
      <c r="BG323" s="130" t="s">
        <v>176</v>
      </c>
      <c r="BH323" s="130" t="s">
        <v>176</v>
      </c>
      <c r="BI323" s="130" t="s">
        <v>176</v>
      </c>
      <c r="BJ323" s="130" t="s">
        <v>176</v>
      </c>
      <c r="BK323" s="130" t="s">
        <v>176</v>
      </c>
      <c r="BL323" s="130" t="s">
        <v>176</v>
      </c>
      <c r="BM323" s="130" t="s">
        <v>176</v>
      </c>
      <c r="BN323" s="116">
        <f t="shared" si="308"/>
        <v>0</v>
      </c>
      <c r="BO323" s="130" t="s">
        <v>176</v>
      </c>
      <c r="BP323" s="130" t="s">
        <v>176</v>
      </c>
      <c r="BQ323" s="83">
        <f t="shared" si="292"/>
        <v>1.6666666666666666E-2</v>
      </c>
      <c r="BR323" s="100">
        <f t="shared" si="307"/>
        <v>841.49999999999977</v>
      </c>
    </row>
    <row r="324" spans="1:70" ht="12.75" customHeight="1" outlineLevel="1" x14ac:dyDescent="0.2">
      <c r="A324" s="9">
        <f>'REAVALIAÇÃO GERAL'!A291</f>
        <v>391</v>
      </c>
      <c r="B324" s="10" t="str">
        <f>'REAVALIAÇÃO GERAL'!B291</f>
        <v>MULTIFUNCIONAL BROTHER D-1617W</v>
      </c>
      <c r="C324" s="11">
        <f>'REAVALIAÇÃO GERAL'!C291</f>
        <v>206</v>
      </c>
      <c r="D324" s="12">
        <f>'REAVALIAÇÃO GERAL'!D291</f>
        <v>42916</v>
      </c>
      <c r="E324" s="7">
        <f>'REAVALIAÇÃO GERAL'!E291</f>
        <v>0</v>
      </c>
      <c r="F324" s="102">
        <f>'REAVALIAÇÃO GERAL'!F291</f>
        <v>935</v>
      </c>
      <c r="G324" s="208">
        <f t="shared" si="284"/>
        <v>841.5</v>
      </c>
      <c r="H324" s="143">
        <v>0</v>
      </c>
      <c r="I324" s="143">
        <v>0</v>
      </c>
      <c r="J324" s="71">
        <f t="shared" si="299"/>
        <v>84.15</v>
      </c>
      <c r="K324" s="71">
        <f t="shared" si="288"/>
        <v>168.3</v>
      </c>
      <c r="L324" s="71">
        <f t="shared" si="289"/>
        <v>168.3</v>
      </c>
      <c r="M324" s="71">
        <f t="shared" si="298"/>
        <v>168.3</v>
      </c>
      <c r="N324" s="71">
        <f t="shared" si="300"/>
        <v>168.3</v>
      </c>
      <c r="O324" s="130">
        <f t="shared" si="301"/>
        <v>14.025</v>
      </c>
      <c r="P324" s="130">
        <f t="shared" si="302"/>
        <v>14.025</v>
      </c>
      <c r="Q324" s="130">
        <f t="shared" si="303"/>
        <v>14.025</v>
      </c>
      <c r="R324" s="130">
        <f t="shared" si="304"/>
        <v>14.025</v>
      </c>
      <c r="S324" s="130">
        <f t="shared" si="305"/>
        <v>14.025</v>
      </c>
      <c r="T324" s="130">
        <f t="shared" si="306"/>
        <v>14.025</v>
      </c>
      <c r="U324" s="130" t="s">
        <v>176</v>
      </c>
      <c r="V324" s="130" t="s">
        <v>176</v>
      </c>
      <c r="W324" s="130" t="s">
        <v>176</v>
      </c>
      <c r="X324" s="130" t="s">
        <v>176</v>
      </c>
      <c r="Y324" s="130" t="s">
        <v>176</v>
      </c>
      <c r="Z324" s="130" t="s">
        <v>176</v>
      </c>
      <c r="AA324" s="100">
        <f t="shared" si="290"/>
        <v>84.15</v>
      </c>
      <c r="AB324" s="130" t="s">
        <v>176</v>
      </c>
      <c r="AC324" s="130" t="s">
        <v>176</v>
      </c>
      <c r="AD324" s="130" t="s">
        <v>176</v>
      </c>
      <c r="AE324" s="130" t="s">
        <v>176</v>
      </c>
      <c r="AF324" s="130" t="s">
        <v>176</v>
      </c>
      <c r="AG324" s="130" t="s">
        <v>176</v>
      </c>
      <c r="AH324" s="130" t="s">
        <v>176</v>
      </c>
      <c r="AI324" s="130" t="s">
        <v>176</v>
      </c>
      <c r="AJ324" s="130" t="s">
        <v>176</v>
      </c>
      <c r="AK324" s="130" t="s">
        <v>176</v>
      </c>
      <c r="AL324" s="130" t="s">
        <v>176</v>
      </c>
      <c r="AM324" s="130" t="s">
        <v>176</v>
      </c>
      <c r="AN324" s="130" t="s">
        <v>176</v>
      </c>
      <c r="AO324" s="130" t="s">
        <v>176</v>
      </c>
      <c r="AP324" s="130" t="s">
        <v>176</v>
      </c>
      <c r="AQ324" s="130" t="s">
        <v>176</v>
      </c>
      <c r="AR324" s="130" t="s">
        <v>176</v>
      </c>
      <c r="AS324" s="130" t="s">
        <v>176</v>
      </c>
      <c r="AT324" s="130" t="s">
        <v>176</v>
      </c>
      <c r="AU324" s="130" t="s">
        <v>176</v>
      </c>
      <c r="AV324" s="130" t="s">
        <v>176</v>
      </c>
      <c r="AW324" s="130" t="s">
        <v>176</v>
      </c>
      <c r="AX324" s="130" t="s">
        <v>176</v>
      </c>
      <c r="AY324" s="130" t="s">
        <v>176</v>
      </c>
      <c r="AZ324" s="130" t="s">
        <v>176</v>
      </c>
      <c r="BA324" s="201" t="s">
        <v>176</v>
      </c>
      <c r="BB324" s="130" t="s">
        <v>176</v>
      </c>
      <c r="BC324" s="130" t="s">
        <v>176</v>
      </c>
      <c r="BD324" s="130" t="s">
        <v>176</v>
      </c>
      <c r="BE324" s="130" t="s">
        <v>176</v>
      </c>
      <c r="BF324" s="130" t="s">
        <v>176</v>
      </c>
      <c r="BG324" s="130" t="s">
        <v>176</v>
      </c>
      <c r="BH324" s="130" t="s">
        <v>176</v>
      </c>
      <c r="BI324" s="130" t="s">
        <v>176</v>
      </c>
      <c r="BJ324" s="130" t="s">
        <v>176</v>
      </c>
      <c r="BK324" s="130" t="s">
        <v>176</v>
      </c>
      <c r="BL324" s="130" t="s">
        <v>176</v>
      </c>
      <c r="BM324" s="130" t="s">
        <v>176</v>
      </c>
      <c r="BN324" s="116">
        <f t="shared" si="308"/>
        <v>0</v>
      </c>
      <c r="BO324" s="130" t="s">
        <v>176</v>
      </c>
      <c r="BP324" s="130" t="s">
        <v>176</v>
      </c>
      <c r="BQ324" s="83">
        <f t="shared" si="292"/>
        <v>1.6666666666666666E-2</v>
      </c>
      <c r="BR324" s="100">
        <f t="shared" si="307"/>
        <v>841.49999999999977</v>
      </c>
    </row>
    <row r="325" spans="1:70" ht="12.75" customHeight="1" outlineLevel="1" x14ac:dyDescent="0.2">
      <c r="A325" s="9">
        <f>'REAVALIAÇÃO GERAL'!A292</f>
        <v>392</v>
      </c>
      <c r="B325" s="10" t="str">
        <f>'REAVALIAÇÃO GERAL'!B292</f>
        <v>MULTIFUNCIONAL BROTHER D-1617W</v>
      </c>
      <c r="C325" s="11">
        <f>'REAVALIAÇÃO GERAL'!C292</f>
        <v>206</v>
      </c>
      <c r="D325" s="12">
        <f>'REAVALIAÇÃO GERAL'!D292</f>
        <v>42916</v>
      </c>
      <c r="E325" s="7">
        <f>'REAVALIAÇÃO GERAL'!E292</f>
        <v>0</v>
      </c>
      <c r="F325" s="102">
        <f>'REAVALIAÇÃO GERAL'!F292</f>
        <v>935</v>
      </c>
      <c r="G325" s="208">
        <f t="shared" si="284"/>
        <v>841.5</v>
      </c>
      <c r="H325" s="143">
        <v>0</v>
      </c>
      <c r="I325" s="143">
        <v>0</v>
      </c>
      <c r="J325" s="71">
        <f t="shared" si="299"/>
        <v>84.15</v>
      </c>
      <c r="K325" s="71">
        <f t="shared" si="288"/>
        <v>168.3</v>
      </c>
      <c r="L325" s="71">
        <f t="shared" si="289"/>
        <v>168.3</v>
      </c>
      <c r="M325" s="71">
        <f t="shared" si="298"/>
        <v>168.3</v>
      </c>
      <c r="N325" s="71">
        <f t="shared" si="300"/>
        <v>168.3</v>
      </c>
      <c r="O325" s="130">
        <f t="shared" si="301"/>
        <v>14.025</v>
      </c>
      <c r="P325" s="130">
        <f t="shared" si="302"/>
        <v>14.025</v>
      </c>
      <c r="Q325" s="130">
        <f t="shared" si="303"/>
        <v>14.025</v>
      </c>
      <c r="R325" s="130">
        <f t="shared" si="304"/>
        <v>14.025</v>
      </c>
      <c r="S325" s="130">
        <f t="shared" si="305"/>
        <v>14.025</v>
      </c>
      <c r="T325" s="130">
        <f t="shared" si="306"/>
        <v>14.025</v>
      </c>
      <c r="U325" s="130" t="s">
        <v>176</v>
      </c>
      <c r="V325" s="130" t="s">
        <v>176</v>
      </c>
      <c r="W325" s="130" t="s">
        <v>176</v>
      </c>
      <c r="X325" s="130" t="s">
        <v>176</v>
      </c>
      <c r="Y325" s="130" t="s">
        <v>176</v>
      </c>
      <c r="Z325" s="130" t="s">
        <v>176</v>
      </c>
      <c r="AA325" s="100">
        <f t="shared" si="290"/>
        <v>84.15</v>
      </c>
      <c r="AB325" s="130" t="s">
        <v>176</v>
      </c>
      <c r="AC325" s="130" t="s">
        <v>176</v>
      </c>
      <c r="AD325" s="130" t="s">
        <v>176</v>
      </c>
      <c r="AE325" s="130" t="s">
        <v>176</v>
      </c>
      <c r="AF325" s="130" t="s">
        <v>176</v>
      </c>
      <c r="AG325" s="130" t="s">
        <v>176</v>
      </c>
      <c r="AH325" s="130" t="s">
        <v>176</v>
      </c>
      <c r="AI325" s="130" t="s">
        <v>176</v>
      </c>
      <c r="AJ325" s="130" t="s">
        <v>176</v>
      </c>
      <c r="AK325" s="130" t="s">
        <v>176</v>
      </c>
      <c r="AL325" s="130" t="s">
        <v>176</v>
      </c>
      <c r="AM325" s="130" t="s">
        <v>176</v>
      </c>
      <c r="AN325" s="130" t="s">
        <v>176</v>
      </c>
      <c r="AO325" s="130" t="s">
        <v>176</v>
      </c>
      <c r="AP325" s="130" t="s">
        <v>176</v>
      </c>
      <c r="AQ325" s="130" t="s">
        <v>176</v>
      </c>
      <c r="AR325" s="130" t="s">
        <v>176</v>
      </c>
      <c r="AS325" s="130" t="s">
        <v>176</v>
      </c>
      <c r="AT325" s="130" t="s">
        <v>176</v>
      </c>
      <c r="AU325" s="130" t="s">
        <v>176</v>
      </c>
      <c r="AV325" s="130" t="s">
        <v>176</v>
      </c>
      <c r="AW325" s="130" t="s">
        <v>176</v>
      </c>
      <c r="AX325" s="130" t="s">
        <v>176</v>
      </c>
      <c r="AY325" s="130" t="s">
        <v>176</v>
      </c>
      <c r="AZ325" s="130" t="s">
        <v>176</v>
      </c>
      <c r="BA325" s="201" t="s">
        <v>176</v>
      </c>
      <c r="BB325" s="130" t="s">
        <v>176</v>
      </c>
      <c r="BC325" s="130" t="s">
        <v>176</v>
      </c>
      <c r="BD325" s="130" t="s">
        <v>176</v>
      </c>
      <c r="BE325" s="130" t="s">
        <v>176</v>
      </c>
      <c r="BF325" s="130" t="s">
        <v>176</v>
      </c>
      <c r="BG325" s="130" t="s">
        <v>176</v>
      </c>
      <c r="BH325" s="130" t="s">
        <v>176</v>
      </c>
      <c r="BI325" s="130" t="s">
        <v>176</v>
      </c>
      <c r="BJ325" s="130" t="s">
        <v>176</v>
      </c>
      <c r="BK325" s="130" t="s">
        <v>176</v>
      </c>
      <c r="BL325" s="130" t="s">
        <v>176</v>
      </c>
      <c r="BM325" s="130" t="s">
        <v>176</v>
      </c>
      <c r="BN325" s="116">
        <f t="shared" si="308"/>
        <v>0</v>
      </c>
      <c r="BO325" s="130" t="s">
        <v>176</v>
      </c>
      <c r="BP325" s="130" t="s">
        <v>176</v>
      </c>
      <c r="BQ325" s="83">
        <f t="shared" si="292"/>
        <v>1.6666666666666666E-2</v>
      </c>
      <c r="BR325" s="100">
        <f t="shared" si="307"/>
        <v>841.49999999999977</v>
      </c>
    </row>
    <row r="326" spans="1:70" ht="12.75" customHeight="1" outlineLevel="1" x14ac:dyDescent="0.2">
      <c r="A326" s="9">
        <f>'REAVALIAÇÃO GERAL'!A293</f>
        <v>393</v>
      </c>
      <c r="B326" s="10" t="str">
        <f>'REAVALIAÇÃO GERAL'!B293</f>
        <v>MULTIFUNCIONAL BROTHER D-1617W</v>
      </c>
      <c r="C326" s="11">
        <f>'REAVALIAÇÃO GERAL'!C293</f>
        <v>206</v>
      </c>
      <c r="D326" s="12">
        <f>'REAVALIAÇÃO GERAL'!D293</f>
        <v>42916</v>
      </c>
      <c r="E326" s="7">
        <f>'REAVALIAÇÃO GERAL'!E293</f>
        <v>0</v>
      </c>
      <c r="F326" s="102">
        <f>'REAVALIAÇÃO GERAL'!F293</f>
        <v>935</v>
      </c>
      <c r="G326" s="208">
        <f t="shared" si="284"/>
        <v>841.5</v>
      </c>
      <c r="H326" s="143">
        <v>0</v>
      </c>
      <c r="I326" s="143">
        <v>0</v>
      </c>
      <c r="J326" s="71">
        <f t="shared" si="299"/>
        <v>84.15</v>
      </c>
      <c r="K326" s="71">
        <f t="shared" si="288"/>
        <v>168.3</v>
      </c>
      <c r="L326" s="71">
        <f t="shared" si="289"/>
        <v>168.3</v>
      </c>
      <c r="M326" s="71">
        <f t="shared" si="298"/>
        <v>168.3</v>
      </c>
      <c r="N326" s="71">
        <f t="shared" si="300"/>
        <v>168.3</v>
      </c>
      <c r="O326" s="130">
        <f t="shared" si="301"/>
        <v>14.025</v>
      </c>
      <c r="P326" s="130">
        <f t="shared" si="302"/>
        <v>14.025</v>
      </c>
      <c r="Q326" s="130">
        <f t="shared" si="303"/>
        <v>14.025</v>
      </c>
      <c r="R326" s="130">
        <f t="shared" si="304"/>
        <v>14.025</v>
      </c>
      <c r="S326" s="130">
        <f t="shared" si="305"/>
        <v>14.025</v>
      </c>
      <c r="T326" s="130">
        <f t="shared" si="306"/>
        <v>14.025</v>
      </c>
      <c r="U326" s="130" t="s">
        <v>176</v>
      </c>
      <c r="V326" s="130" t="s">
        <v>176</v>
      </c>
      <c r="W326" s="130" t="s">
        <v>176</v>
      </c>
      <c r="X326" s="130" t="s">
        <v>176</v>
      </c>
      <c r="Y326" s="130" t="s">
        <v>176</v>
      </c>
      <c r="Z326" s="130" t="s">
        <v>176</v>
      </c>
      <c r="AA326" s="100">
        <f t="shared" si="290"/>
        <v>84.15</v>
      </c>
      <c r="AB326" s="130" t="s">
        <v>176</v>
      </c>
      <c r="AC326" s="130" t="s">
        <v>176</v>
      </c>
      <c r="AD326" s="130" t="s">
        <v>176</v>
      </c>
      <c r="AE326" s="130" t="s">
        <v>176</v>
      </c>
      <c r="AF326" s="130" t="s">
        <v>176</v>
      </c>
      <c r="AG326" s="130" t="s">
        <v>176</v>
      </c>
      <c r="AH326" s="130" t="s">
        <v>176</v>
      </c>
      <c r="AI326" s="130" t="s">
        <v>176</v>
      </c>
      <c r="AJ326" s="130" t="s">
        <v>176</v>
      </c>
      <c r="AK326" s="130" t="s">
        <v>176</v>
      </c>
      <c r="AL326" s="130" t="s">
        <v>176</v>
      </c>
      <c r="AM326" s="130" t="s">
        <v>176</v>
      </c>
      <c r="AN326" s="130" t="s">
        <v>176</v>
      </c>
      <c r="AO326" s="130" t="s">
        <v>176</v>
      </c>
      <c r="AP326" s="130" t="s">
        <v>176</v>
      </c>
      <c r="AQ326" s="130" t="s">
        <v>176</v>
      </c>
      <c r="AR326" s="130" t="s">
        <v>176</v>
      </c>
      <c r="AS326" s="130" t="s">
        <v>176</v>
      </c>
      <c r="AT326" s="130" t="s">
        <v>176</v>
      </c>
      <c r="AU326" s="130" t="s">
        <v>176</v>
      </c>
      <c r="AV326" s="130" t="s">
        <v>176</v>
      </c>
      <c r="AW326" s="130" t="s">
        <v>176</v>
      </c>
      <c r="AX326" s="130" t="s">
        <v>176</v>
      </c>
      <c r="AY326" s="130" t="s">
        <v>176</v>
      </c>
      <c r="AZ326" s="130" t="s">
        <v>176</v>
      </c>
      <c r="BA326" s="201" t="s">
        <v>176</v>
      </c>
      <c r="BB326" s="130" t="s">
        <v>176</v>
      </c>
      <c r="BC326" s="130" t="s">
        <v>176</v>
      </c>
      <c r="BD326" s="130" t="s">
        <v>176</v>
      </c>
      <c r="BE326" s="130" t="s">
        <v>176</v>
      </c>
      <c r="BF326" s="130" t="s">
        <v>176</v>
      </c>
      <c r="BG326" s="130" t="s">
        <v>176</v>
      </c>
      <c r="BH326" s="130" t="s">
        <v>176</v>
      </c>
      <c r="BI326" s="130" t="s">
        <v>176</v>
      </c>
      <c r="BJ326" s="130" t="s">
        <v>176</v>
      </c>
      <c r="BK326" s="130" t="s">
        <v>176</v>
      </c>
      <c r="BL326" s="130" t="s">
        <v>176</v>
      </c>
      <c r="BM326" s="130" t="s">
        <v>176</v>
      </c>
      <c r="BN326" s="116">
        <f t="shared" si="308"/>
        <v>0</v>
      </c>
      <c r="BO326" s="130" t="s">
        <v>176</v>
      </c>
      <c r="BP326" s="130" t="s">
        <v>176</v>
      </c>
      <c r="BQ326" s="83">
        <f t="shared" si="292"/>
        <v>1.6666666666666666E-2</v>
      </c>
      <c r="BR326" s="100">
        <f t="shared" si="307"/>
        <v>841.49999999999977</v>
      </c>
    </row>
    <row r="327" spans="1:70" ht="14.25" customHeight="1" outlineLevel="1" x14ac:dyDescent="0.2">
      <c r="A327" s="9">
        <v>411</v>
      </c>
      <c r="B327" s="10" t="s">
        <v>155</v>
      </c>
      <c r="C327" s="11">
        <v>1166</v>
      </c>
      <c r="D327" s="12">
        <v>43488</v>
      </c>
      <c r="E327" s="7"/>
      <c r="F327" s="102">
        <v>930</v>
      </c>
      <c r="G327" s="208">
        <f>F327*90%</f>
        <v>837</v>
      </c>
      <c r="H327" s="143">
        <v>0</v>
      </c>
      <c r="I327" s="143">
        <v>0</v>
      </c>
      <c r="J327" s="71">
        <v>0</v>
      </c>
      <c r="K327" s="71">
        <v>0</v>
      </c>
      <c r="L327" s="71">
        <v>167.4</v>
      </c>
      <c r="M327" s="71">
        <f t="shared" si="298"/>
        <v>167.4</v>
      </c>
      <c r="N327" s="71">
        <f t="shared" si="300"/>
        <v>167.4</v>
      </c>
      <c r="O327" s="130">
        <f t="shared" si="301"/>
        <v>13.95</v>
      </c>
      <c r="P327" s="130">
        <f t="shared" si="302"/>
        <v>13.95</v>
      </c>
      <c r="Q327" s="130">
        <f t="shared" si="303"/>
        <v>13.95</v>
      </c>
      <c r="R327" s="130">
        <f t="shared" si="304"/>
        <v>13.95</v>
      </c>
      <c r="S327" s="130">
        <f t="shared" si="305"/>
        <v>13.95</v>
      </c>
      <c r="T327" s="130">
        <f t="shared" si="306"/>
        <v>13.95</v>
      </c>
      <c r="U327" s="130">
        <f t="shared" ref="U327:U332" si="309">G327*BQ327</f>
        <v>13.95</v>
      </c>
      <c r="V327" s="130">
        <f t="shared" ref="V327:V332" si="310">G327*BQ327</f>
        <v>13.95</v>
      </c>
      <c r="W327" s="130">
        <f t="shared" ref="W327:W332" si="311">G327*BQ327</f>
        <v>13.95</v>
      </c>
      <c r="X327" s="130">
        <f t="shared" ref="X327:X332" si="312">G327*BQ327</f>
        <v>13.95</v>
      </c>
      <c r="Y327" s="130">
        <f t="shared" ref="Y327:Y332" si="313">G327*BQ327</f>
        <v>13.95</v>
      </c>
      <c r="Z327" s="130">
        <f t="shared" ref="Z327:Z332" si="314">G327*BQ327</f>
        <v>13.95</v>
      </c>
      <c r="AA327" s="100">
        <f>SUM(O327:Z327)</f>
        <v>167.39999999999998</v>
      </c>
      <c r="AB327" s="130">
        <f t="shared" ref="AB327:AM332" si="315">$G327*$BQ327</f>
        <v>13.95</v>
      </c>
      <c r="AC327" s="130">
        <f t="shared" si="315"/>
        <v>13.95</v>
      </c>
      <c r="AD327" s="130">
        <f t="shared" si="315"/>
        <v>13.95</v>
      </c>
      <c r="AE327" s="130">
        <f t="shared" si="315"/>
        <v>13.95</v>
      </c>
      <c r="AF327" s="130">
        <f t="shared" si="315"/>
        <v>13.95</v>
      </c>
      <c r="AG327" s="130">
        <f t="shared" si="315"/>
        <v>13.95</v>
      </c>
      <c r="AH327" s="130">
        <f t="shared" si="315"/>
        <v>13.95</v>
      </c>
      <c r="AI327" s="130">
        <f t="shared" si="315"/>
        <v>13.95</v>
      </c>
      <c r="AJ327" s="130">
        <f t="shared" si="315"/>
        <v>13.95</v>
      </c>
      <c r="AK327" s="130">
        <f t="shared" si="315"/>
        <v>13.95</v>
      </c>
      <c r="AL327" s="130">
        <f t="shared" si="315"/>
        <v>13.95</v>
      </c>
      <c r="AM327" s="130">
        <f t="shared" si="315"/>
        <v>13.95</v>
      </c>
      <c r="AN327" s="100">
        <f>SUM(AB327:AM327)</f>
        <v>167.39999999999998</v>
      </c>
      <c r="AO327" s="130" t="s">
        <v>176</v>
      </c>
      <c r="AP327" s="130" t="s">
        <v>176</v>
      </c>
      <c r="AQ327" s="130" t="s">
        <v>176</v>
      </c>
      <c r="AR327" s="130" t="s">
        <v>176</v>
      </c>
      <c r="AS327" s="130" t="s">
        <v>176</v>
      </c>
      <c r="AT327" s="130" t="s">
        <v>176</v>
      </c>
      <c r="AU327" s="130" t="s">
        <v>176</v>
      </c>
      <c r="AV327" s="130" t="s">
        <v>176</v>
      </c>
      <c r="AW327" s="130" t="s">
        <v>176</v>
      </c>
      <c r="AX327" s="130" t="s">
        <v>176</v>
      </c>
      <c r="AY327" s="130" t="s">
        <v>176</v>
      </c>
      <c r="AZ327" s="130" t="s">
        <v>176</v>
      </c>
      <c r="BA327" s="201" t="s">
        <v>176</v>
      </c>
      <c r="BB327" s="130" t="s">
        <v>176</v>
      </c>
      <c r="BC327" s="130" t="s">
        <v>176</v>
      </c>
      <c r="BD327" s="130" t="s">
        <v>176</v>
      </c>
      <c r="BE327" s="130" t="s">
        <v>176</v>
      </c>
      <c r="BF327" s="130" t="s">
        <v>176</v>
      </c>
      <c r="BG327" s="130" t="s">
        <v>176</v>
      </c>
      <c r="BH327" s="130" t="s">
        <v>176</v>
      </c>
      <c r="BI327" s="130" t="s">
        <v>176</v>
      </c>
      <c r="BJ327" s="130" t="s">
        <v>176</v>
      </c>
      <c r="BK327" s="130" t="s">
        <v>176</v>
      </c>
      <c r="BL327" s="130" t="s">
        <v>176</v>
      </c>
      <c r="BM327" s="130" t="s">
        <v>176</v>
      </c>
      <c r="BN327" s="116">
        <f t="shared" si="308"/>
        <v>0</v>
      </c>
      <c r="BO327" s="130" t="s">
        <v>176</v>
      </c>
      <c r="BP327" s="130" t="s">
        <v>176</v>
      </c>
      <c r="BQ327" s="83">
        <f t="shared" si="292"/>
        <v>1.6666666666666666E-2</v>
      </c>
      <c r="BR327" s="100">
        <f>+I327+J327+K327+L327+M327+N327+AA327+AN327</f>
        <v>837</v>
      </c>
    </row>
    <row r="328" spans="1:70" ht="14.25" customHeight="1" outlineLevel="1" x14ac:dyDescent="0.2">
      <c r="A328" s="9"/>
      <c r="B328" s="10" t="s">
        <v>192</v>
      </c>
      <c r="C328" s="11" t="s">
        <v>193</v>
      </c>
      <c r="D328" s="12">
        <v>44676</v>
      </c>
      <c r="E328" s="129">
        <v>2382</v>
      </c>
      <c r="F328" s="21" t="s">
        <v>194</v>
      </c>
      <c r="G328" s="51">
        <v>2382</v>
      </c>
      <c r="H328" s="143" t="s">
        <v>194</v>
      </c>
      <c r="I328" s="143" t="s">
        <v>194</v>
      </c>
      <c r="J328" s="143" t="s">
        <v>194</v>
      </c>
      <c r="K328" s="143" t="s">
        <v>194</v>
      </c>
      <c r="L328" s="143" t="s">
        <v>194</v>
      </c>
      <c r="M328" s="143" t="s">
        <v>194</v>
      </c>
      <c r="N328" s="143" t="s">
        <v>194</v>
      </c>
      <c r="O328" s="143" t="s">
        <v>194</v>
      </c>
      <c r="P328" s="143" t="s">
        <v>194</v>
      </c>
      <c r="Q328" s="143" t="s">
        <v>194</v>
      </c>
      <c r="R328" s="130">
        <v>7.92</v>
      </c>
      <c r="S328" s="130">
        <f t="shared" si="305"/>
        <v>39.700000000000003</v>
      </c>
      <c r="T328" s="130">
        <f t="shared" si="306"/>
        <v>39.700000000000003</v>
      </c>
      <c r="U328" s="130">
        <f t="shared" si="309"/>
        <v>39.700000000000003</v>
      </c>
      <c r="V328" s="130">
        <f t="shared" si="310"/>
        <v>39.700000000000003</v>
      </c>
      <c r="W328" s="130">
        <f t="shared" si="311"/>
        <v>39.700000000000003</v>
      </c>
      <c r="X328" s="130">
        <f t="shared" si="312"/>
        <v>39.700000000000003</v>
      </c>
      <c r="Y328" s="130">
        <f t="shared" si="313"/>
        <v>39.700000000000003</v>
      </c>
      <c r="Z328" s="130">
        <f t="shared" si="314"/>
        <v>39.700000000000003</v>
      </c>
      <c r="AA328" s="100">
        <f>SUM(O328:Z328)</f>
        <v>325.52</v>
      </c>
      <c r="AB328" s="130">
        <f t="shared" si="315"/>
        <v>39.700000000000003</v>
      </c>
      <c r="AC328" s="130">
        <f t="shared" si="315"/>
        <v>39.700000000000003</v>
      </c>
      <c r="AD328" s="130">
        <f t="shared" si="315"/>
        <v>39.700000000000003</v>
      </c>
      <c r="AE328" s="130">
        <f t="shared" si="315"/>
        <v>39.700000000000003</v>
      </c>
      <c r="AF328" s="130">
        <f t="shared" si="315"/>
        <v>39.700000000000003</v>
      </c>
      <c r="AG328" s="130">
        <f t="shared" si="315"/>
        <v>39.700000000000003</v>
      </c>
      <c r="AH328" s="130">
        <f t="shared" si="315"/>
        <v>39.700000000000003</v>
      </c>
      <c r="AI328" s="130">
        <f t="shared" si="315"/>
        <v>39.700000000000003</v>
      </c>
      <c r="AJ328" s="130">
        <f t="shared" si="315"/>
        <v>39.700000000000003</v>
      </c>
      <c r="AK328" s="130">
        <f t="shared" si="315"/>
        <v>39.700000000000003</v>
      </c>
      <c r="AL328" s="130">
        <f t="shared" si="315"/>
        <v>39.700000000000003</v>
      </c>
      <c r="AM328" s="130">
        <f t="shared" si="315"/>
        <v>39.700000000000003</v>
      </c>
      <c r="AN328" s="100">
        <f>SUM(AB328:AM328)</f>
        <v>476.39999999999992</v>
      </c>
      <c r="AO328" s="130">
        <f t="shared" ref="AO328:AZ333" si="316">$G328*$BQ328</f>
        <v>39.700000000000003</v>
      </c>
      <c r="AP328" s="130">
        <f t="shared" si="316"/>
        <v>39.700000000000003</v>
      </c>
      <c r="AQ328" s="130">
        <f t="shared" si="316"/>
        <v>39.700000000000003</v>
      </c>
      <c r="AR328" s="130">
        <f t="shared" si="316"/>
        <v>39.700000000000003</v>
      </c>
      <c r="AS328" s="130">
        <f t="shared" si="316"/>
        <v>39.700000000000003</v>
      </c>
      <c r="AT328" s="130">
        <f t="shared" si="316"/>
        <v>39.700000000000003</v>
      </c>
      <c r="AU328" s="130">
        <f t="shared" si="316"/>
        <v>39.700000000000003</v>
      </c>
      <c r="AV328" s="130">
        <f t="shared" si="316"/>
        <v>39.700000000000003</v>
      </c>
      <c r="AW328" s="130">
        <f t="shared" si="316"/>
        <v>39.700000000000003</v>
      </c>
      <c r="AX328" s="130">
        <f t="shared" si="316"/>
        <v>39.700000000000003</v>
      </c>
      <c r="AY328" s="130">
        <f t="shared" si="316"/>
        <v>39.700000000000003</v>
      </c>
      <c r="AZ328" s="130">
        <f t="shared" si="316"/>
        <v>39.700000000000003</v>
      </c>
      <c r="BA328" s="116">
        <f>SUM(AO328:AZ328)</f>
        <v>476.39999999999992</v>
      </c>
      <c r="BB328" s="130">
        <f t="shared" ref="BB328:BM333" si="317">$G328*$BQ328</f>
        <v>39.700000000000003</v>
      </c>
      <c r="BC328" s="130">
        <f t="shared" si="317"/>
        <v>39.700000000000003</v>
      </c>
      <c r="BD328" s="130">
        <f t="shared" si="317"/>
        <v>39.700000000000003</v>
      </c>
      <c r="BE328" s="130">
        <f t="shared" si="317"/>
        <v>39.700000000000003</v>
      </c>
      <c r="BF328" s="130">
        <f t="shared" si="317"/>
        <v>39.700000000000003</v>
      </c>
      <c r="BG328" s="130">
        <f t="shared" si="317"/>
        <v>39.700000000000003</v>
      </c>
      <c r="BH328" s="130">
        <f t="shared" si="317"/>
        <v>39.700000000000003</v>
      </c>
      <c r="BI328" s="130">
        <f t="shared" si="317"/>
        <v>39.700000000000003</v>
      </c>
      <c r="BJ328" s="130">
        <f t="shared" si="317"/>
        <v>39.700000000000003</v>
      </c>
      <c r="BK328" s="130">
        <f t="shared" si="317"/>
        <v>39.700000000000003</v>
      </c>
      <c r="BL328" s="130">
        <f t="shared" si="317"/>
        <v>39.700000000000003</v>
      </c>
      <c r="BM328" s="130">
        <f t="shared" si="317"/>
        <v>39.700000000000003</v>
      </c>
      <c r="BN328" s="116">
        <f>SUM(BB328:BM328)</f>
        <v>476.39999999999992</v>
      </c>
      <c r="BO328" s="130">
        <f t="shared" ref="BO328:BP333" si="318">$G328*$BQ328</f>
        <v>39.700000000000003</v>
      </c>
      <c r="BP328" s="130">
        <f t="shared" si="318"/>
        <v>39.700000000000003</v>
      </c>
      <c r="BQ328" s="83">
        <f t="shared" si="292"/>
        <v>1.6666666666666666E-2</v>
      </c>
      <c r="BR328" s="100">
        <f t="shared" ref="BR328:BR333" si="319">+AA328+AN328+BA328+BN328</f>
        <v>1754.7199999999996</v>
      </c>
    </row>
    <row r="329" spans="1:70" ht="14.25" customHeight="1" outlineLevel="1" x14ac:dyDescent="0.2">
      <c r="A329" s="9"/>
      <c r="B329" s="10" t="s">
        <v>192</v>
      </c>
      <c r="C329" s="11" t="s">
        <v>193</v>
      </c>
      <c r="D329" s="12">
        <v>44676</v>
      </c>
      <c r="E329" s="129">
        <v>2382</v>
      </c>
      <c r="F329" s="21" t="s">
        <v>194</v>
      </c>
      <c r="G329" s="51">
        <v>2382</v>
      </c>
      <c r="H329" s="143" t="s">
        <v>194</v>
      </c>
      <c r="I329" s="143" t="s">
        <v>194</v>
      </c>
      <c r="J329" s="143" t="s">
        <v>194</v>
      </c>
      <c r="K329" s="143" t="s">
        <v>194</v>
      </c>
      <c r="L329" s="143" t="s">
        <v>194</v>
      </c>
      <c r="M329" s="143" t="s">
        <v>194</v>
      </c>
      <c r="N329" s="143" t="s">
        <v>194</v>
      </c>
      <c r="O329" s="143" t="s">
        <v>194</v>
      </c>
      <c r="P329" s="143" t="s">
        <v>194</v>
      </c>
      <c r="Q329" s="143" t="s">
        <v>194</v>
      </c>
      <c r="R329" s="130">
        <v>7.92</v>
      </c>
      <c r="S329" s="130">
        <f t="shared" si="305"/>
        <v>39.700000000000003</v>
      </c>
      <c r="T329" s="130">
        <f t="shared" si="306"/>
        <v>39.700000000000003</v>
      </c>
      <c r="U329" s="130">
        <f t="shared" si="309"/>
        <v>39.700000000000003</v>
      </c>
      <c r="V329" s="130">
        <f t="shared" si="310"/>
        <v>39.700000000000003</v>
      </c>
      <c r="W329" s="130">
        <f t="shared" si="311"/>
        <v>39.700000000000003</v>
      </c>
      <c r="X329" s="130">
        <f t="shared" si="312"/>
        <v>39.700000000000003</v>
      </c>
      <c r="Y329" s="130">
        <f t="shared" si="313"/>
        <v>39.700000000000003</v>
      </c>
      <c r="Z329" s="130">
        <f t="shared" si="314"/>
        <v>39.700000000000003</v>
      </c>
      <c r="AA329" s="100">
        <f t="shared" si="290"/>
        <v>325.52</v>
      </c>
      <c r="AB329" s="130">
        <f t="shared" si="315"/>
        <v>39.700000000000003</v>
      </c>
      <c r="AC329" s="130">
        <f t="shared" si="315"/>
        <v>39.700000000000003</v>
      </c>
      <c r="AD329" s="130">
        <f t="shared" si="315"/>
        <v>39.700000000000003</v>
      </c>
      <c r="AE329" s="130">
        <f t="shared" si="315"/>
        <v>39.700000000000003</v>
      </c>
      <c r="AF329" s="130">
        <f t="shared" si="315"/>
        <v>39.700000000000003</v>
      </c>
      <c r="AG329" s="130">
        <f t="shared" si="315"/>
        <v>39.700000000000003</v>
      </c>
      <c r="AH329" s="130">
        <f t="shared" si="315"/>
        <v>39.700000000000003</v>
      </c>
      <c r="AI329" s="130">
        <f t="shared" si="315"/>
        <v>39.700000000000003</v>
      </c>
      <c r="AJ329" s="130">
        <f t="shared" si="315"/>
        <v>39.700000000000003</v>
      </c>
      <c r="AK329" s="130">
        <f t="shared" si="315"/>
        <v>39.700000000000003</v>
      </c>
      <c r="AL329" s="130">
        <f t="shared" si="315"/>
        <v>39.700000000000003</v>
      </c>
      <c r="AM329" s="130">
        <f t="shared" si="315"/>
        <v>39.700000000000003</v>
      </c>
      <c r="AN329" s="100">
        <f t="shared" ref="AN329:AN333" si="320">SUM(AB329:AM329)</f>
        <v>476.39999999999992</v>
      </c>
      <c r="AO329" s="130">
        <f t="shared" si="316"/>
        <v>39.700000000000003</v>
      </c>
      <c r="AP329" s="130">
        <f t="shared" si="316"/>
        <v>39.700000000000003</v>
      </c>
      <c r="AQ329" s="130">
        <f t="shared" si="316"/>
        <v>39.700000000000003</v>
      </c>
      <c r="AR329" s="130">
        <f t="shared" si="316"/>
        <v>39.700000000000003</v>
      </c>
      <c r="AS329" s="130">
        <f t="shared" si="316"/>
        <v>39.700000000000003</v>
      </c>
      <c r="AT329" s="130">
        <f t="shared" si="316"/>
        <v>39.700000000000003</v>
      </c>
      <c r="AU329" s="130">
        <f t="shared" si="316"/>
        <v>39.700000000000003</v>
      </c>
      <c r="AV329" s="130">
        <f t="shared" si="316"/>
        <v>39.700000000000003</v>
      </c>
      <c r="AW329" s="130">
        <f t="shared" si="316"/>
        <v>39.700000000000003</v>
      </c>
      <c r="AX329" s="130">
        <f t="shared" si="316"/>
        <v>39.700000000000003</v>
      </c>
      <c r="AY329" s="130">
        <f t="shared" si="316"/>
        <v>39.700000000000003</v>
      </c>
      <c r="AZ329" s="130">
        <f t="shared" si="316"/>
        <v>39.700000000000003</v>
      </c>
      <c r="BA329" s="116">
        <f t="shared" ref="BA329:BA333" si="321">SUM(AO329:AZ329)</f>
        <v>476.39999999999992</v>
      </c>
      <c r="BB329" s="130">
        <f t="shared" si="317"/>
        <v>39.700000000000003</v>
      </c>
      <c r="BC329" s="130">
        <f t="shared" si="317"/>
        <v>39.700000000000003</v>
      </c>
      <c r="BD329" s="130">
        <f t="shared" si="317"/>
        <v>39.700000000000003</v>
      </c>
      <c r="BE329" s="130">
        <f t="shared" si="317"/>
        <v>39.700000000000003</v>
      </c>
      <c r="BF329" s="130">
        <f t="shared" si="317"/>
        <v>39.700000000000003</v>
      </c>
      <c r="BG329" s="130">
        <f t="shared" si="317"/>
        <v>39.700000000000003</v>
      </c>
      <c r="BH329" s="130">
        <f t="shared" si="317"/>
        <v>39.700000000000003</v>
      </c>
      <c r="BI329" s="130">
        <f t="shared" si="317"/>
        <v>39.700000000000003</v>
      </c>
      <c r="BJ329" s="130">
        <f t="shared" si="317"/>
        <v>39.700000000000003</v>
      </c>
      <c r="BK329" s="130">
        <f t="shared" si="317"/>
        <v>39.700000000000003</v>
      </c>
      <c r="BL329" s="130">
        <f t="shared" si="317"/>
        <v>39.700000000000003</v>
      </c>
      <c r="BM329" s="130">
        <f t="shared" si="317"/>
        <v>39.700000000000003</v>
      </c>
      <c r="BN329" s="116">
        <f t="shared" ref="BN329:BN333" si="322">SUM(BB329:BM329)</f>
        <v>476.39999999999992</v>
      </c>
      <c r="BO329" s="130">
        <f t="shared" si="318"/>
        <v>39.700000000000003</v>
      </c>
      <c r="BP329" s="130">
        <f t="shared" si="318"/>
        <v>39.700000000000003</v>
      </c>
      <c r="BQ329" s="83">
        <f t="shared" si="292"/>
        <v>1.6666666666666666E-2</v>
      </c>
      <c r="BR329" s="100">
        <f t="shared" si="319"/>
        <v>1754.7199999999996</v>
      </c>
    </row>
    <row r="330" spans="1:70" ht="14.25" customHeight="1" outlineLevel="1" x14ac:dyDescent="0.2">
      <c r="A330" s="9"/>
      <c r="B330" s="10" t="s">
        <v>192</v>
      </c>
      <c r="C330" s="11" t="s">
        <v>193</v>
      </c>
      <c r="D330" s="12">
        <v>44676</v>
      </c>
      <c r="E330" s="129">
        <v>2382</v>
      </c>
      <c r="F330" s="21" t="s">
        <v>194</v>
      </c>
      <c r="G330" s="51">
        <v>2382</v>
      </c>
      <c r="H330" s="143" t="s">
        <v>194</v>
      </c>
      <c r="I330" s="143" t="s">
        <v>194</v>
      </c>
      <c r="J330" s="143" t="s">
        <v>194</v>
      </c>
      <c r="K330" s="143" t="s">
        <v>194</v>
      </c>
      <c r="L330" s="143" t="s">
        <v>194</v>
      </c>
      <c r="M330" s="143" t="s">
        <v>194</v>
      </c>
      <c r="N330" s="143" t="s">
        <v>194</v>
      </c>
      <c r="O330" s="143" t="s">
        <v>194</v>
      </c>
      <c r="P330" s="143" t="s">
        <v>194</v>
      </c>
      <c r="Q330" s="143" t="s">
        <v>194</v>
      </c>
      <c r="R330" s="130">
        <v>7.92</v>
      </c>
      <c r="S330" s="130">
        <f t="shared" si="305"/>
        <v>39.700000000000003</v>
      </c>
      <c r="T330" s="130">
        <f t="shared" si="306"/>
        <v>39.700000000000003</v>
      </c>
      <c r="U330" s="130">
        <f t="shared" si="309"/>
        <v>39.700000000000003</v>
      </c>
      <c r="V330" s="130">
        <f t="shared" si="310"/>
        <v>39.700000000000003</v>
      </c>
      <c r="W330" s="130">
        <f t="shared" si="311"/>
        <v>39.700000000000003</v>
      </c>
      <c r="X330" s="130">
        <f t="shared" si="312"/>
        <v>39.700000000000003</v>
      </c>
      <c r="Y330" s="130">
        <f t="shared" si="313"/>
        <v>39.700000000000003</v>
      </c>
      <c r="Z330" s="130">
        <f t="shared" si="314"/>
        <v>39.700000000000003</v>
      </c>
      <c r="AA330" s="100">
        <f t="shared" si="290"/>
        <v>325.52</v>
      </c>
      <c r="AB330" s="130">
        <f t="shared" si="315"/>
        <v>39.700000000000003</v>
      </c>
      <c r="AC330" s="130">
        <f t="shared" si="315"/>
        <v>39.700000000000003</v>
      </c>
      <c r="AD330" s="130">
        <f t="shared" si="315"/>
        <v>39.700000000000003</v>
      </c>
      <c r="AE330" s="130">
        <f t="shared" si="315"/>
        <v>39.700000000000003</v>
      </c>
      <c r="AF330" s="130">
        <f t="shared" si="315"/>
        <v>39.700000000000003</v>
      </c>
      <c r="AG330" s="130">
        <f t="shared" si="315"/>
        <v>39.700000000000003</v>
      </c>
      <c r="AH330" s="130">
        <f t="shared" si="315"/>
        <v>39.700000000000003</v>
      </c>
      <c r="AI330" s="130">
        <f t="shared" si="315"/>
        <v>39.700000000000003</v>
      </c>
      <c r="AJ330" s="130">
        <f t="shared" si="315"/>
        <v>39.700000000000003</v>
      </c>
      <c r="AK330" s="130">
        <f t="shared" si="315"/>
        <v>39.700000000000003</v>
      </c>
      <c r="AL330" s="130">
        <f t="shared" si="315"/>
        <v>39.700000000000003</v>
      </c>
      <c r="AM330" s="130">
        <f t="shared" si="315"/>
        <v>39.700000000000003</v>
      </c>
      <c r="AN330" s="100">
        <f t="shared" si="320"/>
        <v>476.39999999999992</v>
      </c>
      <c r="AO330" s="130">
        <f t="shared" si="316"/>
        <v>39.700000000000003</v>
      </c>
      <c r="AP330" s="130">
        <f t="shared" si="316"/>
        <v>39.700000000000003</v>
      </c>
      <c r="AQ330" s="130">
        <f t="shared" si="316"/>
        <v>39.700000000000003</v>
      </c>
      <c r="AR330" s="130">
        <f t="shared" si="316"/>
        <v>39.700000000000003</v>
      </c>
      <c r="AS330" s="130">
        <f t="shared" si="316"/>
        <v>39.700000000000003</v>
      </c>
      <c r="AT330" s="130">
        <f t="shared" si="316"/>
        <v>39.700000000000003</v>
      </c>
      <c r="AU330" s="130">
        <f t="shared" si="316"/>
        <v>39.700000000000003</v>
      </c>
      <c r="AV330" s="130">
        <f t="shared" si="316"/>
        <v>39.700000000000003</v>
      </c>
      <c r="AW330" s="130">
        <f t="shared" si="316"/>
        <v>39.700000000000003</v>
      </c>
      <c r="AX330" s="130">
        <f t="shared" si="316"/>
        <v>39.700000000000003</v>
      </c>
      <c r="AY330" s="130">
        <f t="shared" si="316"/>
        <v>39.700000000000003</v>
      </c>
      <c r="AZ330" s="130">
        <f t="shared" si="316"/>
        <v>39.700000000000003</v>
      </c>
      <c r="BA330" s="116">
        <f t="shared" si="321"/>
        <v>476.39999999999992</v>
      </c>
      <c r="BB330" s="130">
        <f t="shared" si="317"/>
        <v>39.700000000000003</v>
      </c>
      <c r="BC330" s="130">
        <f t="shared" si="317"/>
        <v>39.700000000000003</v>
      </c>
      <c r="BD330" s="130">
        <f t="shared" si="317"/>
        <v>39.700000000000003</v>
      </c>
      <c r="BE330" s="130">
        <f t="shared" si="317"/>
        <v>39.700000000000003</v>
      </c>
      <c r="BF330" s="130">
        <f t="shared" si="317"/>
        <v>39.700000000000003</v>
      </c>
      <c r="BG330" s="130">
        <f t="shared" si="317"/>
        <v>39.700000000000003</v>
      </c>
      <c r="BH330" s="130">
        <f t="shared" si="317"/>
        <v>39.700000000000003</v>
      </c>
      <c r="BI330" s="130">
        <f t="shared" si="317"/>
        <v>39.700000000000003</v>
      </c>
      <c r="BJ330" s="130">
        <f t="shared" si="317"/>
        <v>39.700000000000003</v>
      </c>
      <c r="BK330" s="130">
        <f t="shared" si="317"/>
        <v>39.700000000000003</v>
      </c>
      <c r="BL330" s="130">
        <f t="shared" si="317"/>
        <v>39.700000000000003</v>
      </c>
      <c r="BM330" s="130">
        <f t="shared" si="317"/>
        <v>39.700000000000003</v>
      </c>
      <c r="BN330" s="116">
        <f t="shared" si="322"/>
        <v>476.39999999999992</v>
      </c>
      <c r="BO330" s="130">
        <f t="shared" si="318"/>
        <v>39.700000000000003</v>
      </c>
      <c r="BP330" s="130">
        <f t="shared" si="318"/>
        <v>39.700000000000003</v>
      </c>
      <c r="BQ330" s="83">
        <f t="shared" si="292"/>
        <v>1.6666666666666666E-2</v>
      </c>
      <c r="BR330" s="100">
        <f t="shared" si="319"/>
        <v>1754.7199999999996</v>
      </c>
    </row>
    <row r="331" spans="1:70" ht="14.25" customHeight="1" outlineLevel="1" x14ac:dyDescent="0.2">
      <c r="A331" s="9"/>
      <c r="B331" s="10" t="s">
        <v>195</v>
      </c>
      <c r="C331" s="11" t="s">
        <v>193</v>
      </c>
      <c r="D331" s="12">
        <v>44684</v>
      </c>
      <c r="E331" s="8">
        <v>23990</v>
      </c>
      <c r="F331" s="21">
        <v>3425.47</v>
      </c>
      <c r="G331" s="51">
        <v>3425.47</v>
      </c>
      <c r="H331" s="143" t="s">
        <v>194</v>
      </c>
      <c r="I331" s="143" t="s">
        <v>194</v>
      </c>
      <c r="J331" s="143" t="s">
        <v>194</v>
      </c>
      <c r="K331" s="143" t="s">
        <v>194</v>
      </c>
      <c r="L331" s="143" t="s">
        <v>194</v>
      </c>
      <c r="M331" s="143" t="s">
        <v>194</v>
      </c>
      <c r="N331" s="143" t="s">
        <v>194</v>
      </c>
      <c r="O331" s="143" t="s">
        <v>194</v>
      </c>
      <c r="P331" s="143" t="s">
        <v>194</v>
      </c>
      <c r="Q331" s="143" t="s">
        <v>194</v>
      </c>
      <c r="R331" s="130" t="s">
        <v>194</v>
      </c>
      <c r="S331" s="130">
        <v>53.2</v>
      </c>
      <c r="T331" s="130">
        <f t="shared" si="306"/>
        <v>57.205348999999998</v>
      </c>
      <c r="U331" s="130">
        <f t="shared" si="309"/>
        <v>57.205348999999998</v>
      </c>
      <c r="V331" s="130">
        <f t="shared" si="310"/>
        <v>57.205348999999998</v>
      </c>
      <c r="W331" s="130">
        <f t="shared" si="311"/>
        <v>57.205348999999998</v>
      </c>
      <c r="X331" s="130">
        <f t="shared" si="312"/>
        <v>57.205348999999998</v>
      </c>
      <c r="Y331" s="130">
        <f t="shared" si="313"/>
        <v>57.205348999999998</v>
      </c>
      <c r="Z331" s="130">
        <f t="shared" si="314"/>
        <v>57.205348999999998</v>
      </c>
      <c r="AA331" s="100">
        <f t="shared" si="290"/>
        <v>453.63744300000008</v>
      </c>
      <c r="AB331" s="130">
        <f t="shared" si="315"/>
        <v>57.205348999999998</v>
      </c>
      <c r="AC331" s="130">
        <f t="shared" si="315"/>
        <v>57.205348999999998</v>
      </c>
      <c r="AD331" s="130">
        <f t="shared" si="315"/>
        <v>57.205348999999998</v>
      </c>
      <c r="AE331" s="130">
        <f t="shared" si="315"/>
        <v>57.205348999999998</v>
      </c>
      <c r="AF331" s="130">
        <f t="shared" si="315"/>
        <v>57.205348999999998</v>
      </c>
      <c r="AG331" s="130">
        <f t="shared" si="315"/>
        <v>57.205348999999998</v>
      </c>
      <c r="AH331" s="130">
        <f t="shared" si="315"/>
        <v>57.205348999999998</v>
      </c>
      <c r="AI331" s="130">
        <f t="shared" si="315"/>
        <v>57.205348999999998</v>
      </c>
      <c r="AJ331" s="130">
        <f t="shared" si="315"/>
        <v>57.205348999999998</v>
      </c>
      <c r="AK331" s="130">
        <f t="shared" si="315"/>
        <v>57.205348999999998</v>
      </c>
      <c r="AL331" s="130">
        <f t="shared" si="315"/>
        <v>57.205348999999998</v>
      </c>
      <c r="AM331" s="130">
        <f t="shared" si="315"/>
        <v>57.205348999999998</v>
      </c>
      <c r="AN331" s="100">
        <f t="shared" si="320"/>
        <v>686.46418799999992</v>
      </c>
      <c r="AO331" s="130">
        <f t="shared" si="316"/>
        <v>57.205348999999998</v>
      </c>
      <c r="AP331" s="130">
        <f t="shared" si="316"/>
        <v>57.205348999999998</v>
      </c>
      <c r="AQ331" s="130">
        <f t="shared" si="316"/>
        <v>57.205348999999998</v>
      </c>
      <c r="AR331" s="130">
        <f t="shared" si="316"/>
        <v>57.205348999999998</v>
      </c>
      <c r="AS331" s="130">
        <f t="shared" si="316"/>
        <v>57.205348999999998</v>
      </c>
      <c r="AT331" s="130">
        <f t="shared" si="316"/>
        <v>57.205348999999998</v>
      </c>
      <c r="AU331" s="130">
        <f t="shared" si="316"/>
        <v>57.205348999999998</v>
      </c>
      <c r="AV331" s="130">
        <f t="shared" si="316"/>
        <v>57.205348999999998</v>
      </c>
      <c r="AW331" s="130">
        <f t="shared" si="316"/>
        <v>57.205348999999998</v>
      </c>
      <c r="AX331" s="130">
        <f t="shared" si="316"/>
        <v>57.205348999999998</v>
      </c>
      <c r="AY331" s="130">
        <f t="shared" si="316"/>
        <v>57.205348999999998</v>
      </c>
      <c r="AZ331" s="130">
        <f t="shared" si="316"/>
        <v>57.205348999999998</v>
      </c>
      <c r="BA331" s="116">
        <f t="shared" si="321"/>
        <v>686.46418799999992</v>
      </c>
      <c r="BB331" s="130">
        <f t="shared" si="317"/>
        <v>57.205348999999998</v>
      </c>
      <c r="BC331" s="130">
        <f t="shared" si="317"/>
        <v>57.205348999999998</v>
      </c>
      <c r="BD331" s="130">
        <f t="shared" si="317"/>
        <v>57.205348999999998</v>
      </c>
      <c r="BE331" s="130">
        <f t="shared" si="317"/>
        <v>57.205348999999998</v>
      </c>
      <c r="BF331" s="130">
        <f t="shared" si="317"/>
        <v>57.205348999999998</v>
      </c>
      <c r="BG331" s="130">
        <f t="shared" si="317"/>
        <v>57.205348999999998</v>
      </c>
      <c r="BH331" s="130">
        <f t="shared" si="317"/>
        <v>57.205348999999998</v>
      </c>
      <c r="BI331" s="130">
        <f t="shared" si="317"/>
        <v>57.205348999999998</v>
      </c>
      <c r="BJ331" s="130">
        <f t="shared" si="317"/>
        <v>57.205348999999998</v>
      </c>
      <c r="BK331" s="130">
        <f t="shared" si="317"/>
        <v>57.205348999999998</v>
      </c>
      <c r="BL331" s="130">
        <f t="shared" si="317"/>
        <v>57.205348999999998</v>
      </c>
      <c r="BM331" s="130">
        <f t="shared" si="317"/>
        <v>57.205348999999998</v>
      </c>
      <c r="BN331" s="116">
        <f t="shared" si="322"/>
        <v>686.46418799999992</v>
      </c>
      <c r="BO331" s="130">
        <f t="shared" si="318"/>
        <v>57.205348999999998</v>
      </c>
      <c r="BP331" s="130">
        <f t="shared" si="318"/>
        <v>57.205348999999998</v>
      </c>
      <c r="BQ331" s="83">
        <v>1.67E-2</v>
      </c>
      <c r="BR331" s="100">
        <f t="shared" si="319"/>
        <v>2513.0300069999998</v>
      </c>
    </row>
    <row r="332" spans="1:70" ht="14.25" customHeight="1" outlineLevel="1" x14ac:dyDescent="0.2">
      <c r="A332" s="9"/>
      <c r="B332" s="10" t="s">
        <v>195</v>
      </c>
      <c r="C332" s="11" t="s">
        <v>193</v>
      </c>
      <c r="D332" s="12">
        <v>44684</v>
      </c>
      <c r="E332" s="8">
        <v>23990</v>
      </c>
      <c r="F332" s="21">
        <v>3425.47</v>
      </c>
      <c r="G332" s="51">
        <v>3425.47</v>
      </c>
      <c r="H332" s="143" t="s">
        <v>194</v>
      </c>
      <c r="I332" s="143" t="s">
        <v>194</v>
      </c>
      <c r="J332" s="143"/>
      <c r="K332" s="143" t="s">
        <v>194</v>
      </c>
      <c r="L332" s="143" t="s">
        <v>194</v>
      </c>
      <c r="M332" s="143" t="s">
        <v>194</v>
      </c>
      <c r="N332" s="143" t="s">
        <v>194</v>
      </c>
      <c r="O332" s="143" t="s">
        <v>194</v>
      </c>
      <c r="P332" s="143" t="s">
        <v>194</v>
      </c>
      <c r="Q332" s="143" t="s">
        <v>194</v>
      </c>
      <c r="R332" s="130" t="s">
        <v>194</v>
      </c>
      <c r="S332" s="130">
        <v>53.2</v>
      </c>
      <c r="T332" s="130">
        <f t="shared" si="306"/>
        <v>57.205348999999998</v>
      </c>
      <c r="U332" s="130">
        <f t="shared" si="309"/>
        <v>57.205348999999998</v>
      </c>
      <c r="V332" s="130">
        <f t="shared" si="310"/>
        <v>57.205348999999998</v>
      </c>
      <c r="W332" s="130">
        <f t="shared" si="311"/>
        <v>57.205348999999998</v>
      </c>
      <c r="X332" s="130">
        <f t="shared" si="312"/>
        <v>57.205348999999998</v>
      </c>
      <c r="Y332" s="130">
        <f t="shared" si="313"/>
        <v>57.205348999999998</v>
      </c>
      <c r="Z332" s="130">
        <f t="shared" si="314"/>
        <v>57.205348999999998</v>
      </c>
      <c r="AA332" s="100">
        <f t="shared" si="290"/>
        <v>453.63744300000008</v>
      </c>
      <c r="AB332" s="130">
        <f t="shared" si="315"/>
        <v>57.205348999999998</v>
      </c>
      <c r="AC332" s="130">
        <f t="shared" si="315"/>
        <v>57.205348999999998</v>
      </c>
      <c r="AD332" s="130">
        <f t="shared" si="315"/>
        <v>57.205348999999998</v>
      </c>
      <c r="AE332" s="130">
        <f t="shared" si="315"/>
        <v>57.205348999999998</v>
      </c>
      <c r="AF332" s="130">
        <f t="shared" si="315"/>
        <v>57.205348999999998</v>
      </c>
      <c r="AG332" s="130">
        <f t="shared" si="315"/>
        <v>57.205348999999998</v>
      </c>
      <c r="AH332" s="130">
        <f t="shared" si="315"/>
        <v>57.205348999999998</v>
      </c>
      <c r="AI332" s="130">
        <f t="shared" si="315"/>
        <v>57.205348999999998</v>
      </c>
      <c r="AJ332" s="130">
        <f t="shared" si="315"/>
        <v>57.205348999999998</v>
      </c>
      <c r="AK332" s="130">
        <f t="shared" si="315"/>
        <v>57.205348999999998</v>
      </c>
      <c r="AL332" s="130">
        <f t="shared" si="315"/>
        <v>57.205348999999998</v>
      </c>
      <c r="AM332" s="130">
        <f t="shared" si="315"/>
        <v>57.205348999999998</v>
      </c>
      <c r="AN332" s="100">
        <f t="shared" si="320"/>
        <v>686.46418799999992</v>
      </c>
      <c r="AO332" s="130">
        <f t="shared" si="316"/>
        <v>57.205348999999998</v>
      </c>
      <c r="AP332" s="130">
        <f t="shared" si="316"/>
        <v>57.205348999999998</v>
      </c>
      <c r="AQ332" s="130">
        <f t="shared" si="316"/>
        <v>57.205348999999998</v>
      </c>
      <c r="AR332" s="130">
        <f t="shared" si="316"/>
        <v>57.205348999999998</v>
      </c>
      <c r="AS332" s="130">
        <f t="shared" si="316"/>
        <v>57.205348999999998</v>
      </c>
      <c r="AT332" s="130">
        <f t="shared" si="316"/>
        <v>57.205348999999998</v>
      </c>
      <c r="AU332" s="130">
        <f t="shared" si="316"/>
        <v>57.205348999999998</v>
      </c>
      <c r="AV332" s="130">
        <f t="shared" si="316"/>
        <v>57.205348999999998</v>
      </c>
      <c r="AW332" s="130">
        <f t="shared" si="316"/>
        <v>57.205348999999998</v>
      </c>
      <c r="AX332" s="130">
        <f t="shared" si="316"/>
        <v>57.205348999999998</v>
      </c>
      <c r="AY332" s="130">
        <f t="shared" si="316"/>
        <v>57.205348999999998</v>
      </c>
      <c r="AZ332" s="130">
        <f t="shared" si="316"/>
        <v>57.205348999999998</v>
      </c>
      <c r="BA332" s="116">
        <f t="shared" si="321"/>
        <v>686.46418799999992</v>
      </c>
      <c r="BB332" s="130">
        <f t="shared" si="317"/>
        <v>57.205348999999998</v>
      </c>
      <c r="BC332" s="130">
        <f t="shared" si="317"/>
        <v>57.205348999999998</v>
      </c>
      <c r="BD332" s="130">
        <f t="shared" si="317"/>
        <v>57.205348999999998</v>
      </c>
      <c r="BE332" s="130">
        <f t="shared" si="317"/>
        <v>57.205348999999998</v>
      </c>
      <c r="BF332" s="130">
        <f t="shared" si="317"/>
        <v>57.205348999999998</v>
      </c>
      <c r="BG332" s="130">
        <f t="shared" si="317"/>
        <v>57.205348999999998</v>
      </c>
      <c r="BH332" s="130">
        <f t="shared" si="317"/>
        <v>57.205348999999998</v>
      </c>
      <c r="BI332" s="130">
        <f t="shared" si="317"/>
        <v>57.205348999999998</v>
      </c>
      <c r="BJ332" s="130">
        <f t="shared" si="317"/>
        <v>57.205348999999998</v>
      </c>
      <c r="BK332" s="130">
        <f t="shared" si="317"/>
        <v>57.205348999999998</v>
      </c>
      <c r="BL332" s="130">
        <f t="shared" si="317"/>
        <v>57.205348999999998</v>
      </c>
      <c r="BM332" s="130">
        <f t="shared" si="317"/>
        <v>57.205348999999998</v>
      </c>
      <c r="BN332" s="116">
        <f t="shared" si="322"/>
        <v>686.46418799999992</v>
      </c>
      <c r="BO332" s="130">
        <f t="shared" si="318"/>
        <v>57.205348999999998</v>
      </c>
      <c r="BP332" s="130">
        <f t="shared" si="318"/>
        <v>57.205348999999998</v>
      </c>
      <c r="BQ332" s="83">
        <v>1.67E-2</v>
      </c>
      <c r="BR332" s="100">
        <f t="shared" si="319"/>
        <v>2513.0300069999998</v>
      </c>
    </row>
    <row r="333" spans="1:70" ht="14.25" customHeight="1" outlineLevel="1" thickBot="1" x14ac:dyDescent="0.25">
      <c r="A333" s="144"/>
      <c r="B333" s="145" t="s">
        <v>196</v>
      </c>
      <c r="C333" s="146">
        <v>18</v>
      </c>
      <c r="D333" s="147">
        <v>44988</v>
      </c>
      <c r="E333" s="148">
        <v>1959.9</v>
      </c>
      <c r="F333" s="134"/>
      <c r="G333" s="51">
        <f>+E333*90%</f>
        <v>1763.91</v>
      </c>
      <c r="H333" s="143">
        <v>0</v>
      </c>
      <c r="I333" s="143">
        <v>0</v>
      </c>
      <c r="J333" s="143">
        <v>0</v>
      </c>
      <c r="K333" s="143">
        <v>0</v>
      </c>
      <c r="L333" s="143">
        <v>0</v>
      </c>
      <c r="M333" s="143">
        <v>0</v>
      </c>
      <c r="N333" s="143">
        <v>0</v>
      </c>
      <c r="O333" s="143">
        <v>0</v>
      </c>
      <c r="P333" s="143">
        <v>0</v>
      </c>
      <c r="Q333" s="143">
        <v>0</v>
      </c>
      <c r="R333" s="143">
        <v>0</v>
      </c>
      <c r="S333" s="143">
        <v>0</v>
      </c>
      <c r="T333" s="143">
        <v>0</v>
      </c>
      <c r="U333" s="143">
        <v>0</v>
      </c>
      <c r="V333" s="143">
        <v>0</v>
      </c>
      <c r="W333" s="143">
        <v>0</v>
      </c>
      <c r="X333" s="143">
        <v>0</v>
      </c>
      <c r="Y333" s="143">
        <v>0</v>
      </c>
      <c r="Z333" s="143">
        <v>0</v>
      </c>
      <c r="AA333" s="143">
        <v>0</v>
      </c>
      <c r="AB333" s="143">
        <v>0</v>
      </c>
      <c r="AC333" s="143">
        <v>0</v>
      </c>
      <c r="AD333" s="130">
        <f t="shared" ref="AD333:AM333" si="323">$G333*$BQ333</f>
        <v>29.457297000000001</v>
      </c>
      <c r="AE333" s="130">
        <f t="shared" si="323"/>
        <v>29.457297000000001</v>
      </c>
      <c r="AF333" s="130">
        <f t="shared" si="323"/>
        <v>29.457297000000001</v>
      </c>
      <c r="AG333" s="130">
        <f t="shared" si="323"/>
        <v>29.457297000000001</v>
      </c>
      <c r="AH333" s="130">
        <f t="shared" si="323"/>
        <v>29.457297000000001</v>
      </c>
      <c r="AI333" s="130">
        <f t="shared" si="323"/>
        <v>29.457297000000001</v>
      </c>
      <c r="AJ333" s="130">
        <f t="shared" si="323"/>
        <v>29.457297000000001</v>
      </c>
      <c r="AK333" s="130">
        <f t="shared" si="323"/>
        <v>29.457297000000001</v>
      </c>
      <c r="AL333" s="130">
        <f t="shared" si="323"/>
        <v>29.457297000000001</v>
      </c>
      <c r="AM333" s="130">
        <f t="shared" si="323"/>
        <v>29.457297000000001</v>
      </c>
      <c r="AN333" s="100">
        <f t="shared" si="320"/>
        <v>294.57297</v>
      </c>
      <c r="AO333" s="130">
        <f t="shared" si="316"/>
        <v>29.457297000000001</v>
      </c>
      <c r="AP333" s="130">
        <f t="shared" si="316"/>
        <v>29.457297000000001</v>
      </c>
      <c r="AQ333" s="130">
        <f t="shared" si="316"/>
        <v>29.457297000000001</v>
      </c>
      <c r="AR333" s="130">
        <f t="shared" si="316"/>
        <v>29.457297000000001</v>
      </c>
      <c r="AS333" s="130">
        <f t="shared" si="316"/>
        <v>29.457297000000001</v>
      </c>
      <c r="AT333" s="130">
        <f t="shared" si="316"/>
        <v>29.457297000000001</v>
      </c>
      <c r="AU333" s="130">
        <f t="shared" si="316"/>
        <v>29.457297000000001</v>
      </c>
      <c r="AV333" s="130">
        <f t="shared" si="316"/>
        <v>29.457297000000001</v>
      </c>
      <c r="AW333" s="130">
        <f t="shared" si="316"/>
        <v>29.457297000000001</v>
      </c>
      <c r="AX333" s="130">
        <f t="shared" si="316"/>
        <v>29.457297000000001</v>
      </c>
      <c r="AY333" s="130">
        <f t="shared" si="316"/>
        <v>29.457297000000001</v>
      </c>
      <c r="AZ333" s="130">
        <f t="shared" si="316"/>
        <v>29.457297000000001</v>
      </c>
      <c r="BA333" s="116">
        <f t="shared" si="321"/>
        <v>353.48756399999996</v>
      </c>
      <c r="BB333" s="130">
        <f t="shared" si="317"/>
        <v>29.457297000000001</v>
      </c>
      <c r="BC333" s="130">
        <f t="shared" si="317"/>
        <v>29.457297000000001</v>
      </c>
      <c r="BD333" s="130">
        <f t="shared" si="317"/>
        <v>29.457297000000001</v>
      </c>
      <c r="BE333" s="130">
        <f t="shared" si="317"/>
        <v>29.457297000000001</v>
      </c>
      <c r="BF333" s="130">
        <f t="shared" si="317"/>
        <v>29.457297000000001</v>
      </c>
      <c r="BG333" s="130">
        <f t="shared" si="317"/>
        <v>29.457297000000001</v>
      </c>
      <c r="BH333" s="130">
        <f t="shared" si="317"/>
        <v>29.457297000000001</v>
      </c>
      <c r="BI333" s="130">
        <f t="shared" si="317"/>
        <v>29.457297000000001</v>
      </c>
      <c r="BJ333" s="130">
        <f t="shared" si="317"/>
        <v>29.457297000000001</v>
      </c>
      <c r="BK333" s="130">
        <f t="shared" si="317"/>
        <v>29.457297000000001</v>
      </c>
      <c r="BL333" s="130">
        <f t="shared" si="317"/>
        <v>29.457297000000001</v>
      </c>
      <c r="BM333" s="130">
        <f t="shared" si="317"/>
        <v>29.457297000000001</v>
      </c>
      <c r="BN333" s="116">
        <f t="shared" si="322"/>
        <v>353.48756399999996</v>
      </c>
      <c r="BO333" s="130">
        <f t="shared" si="318"/>
        <v>29.457297000000001</v>
      </c>
      <c r="BP333" s="130">
        <f t="shared" si="318"/>
        <v>29.457297000000001</v>
      </c>
      <c r="BQ333" s="83">
        <v>1.67E-2</v>
      </c>
      <c r="BR333" s="100">
        <f t="shared" si="319"/>
        <v>1001.548098</v>
      </c>
    </row>
    <row r="334" spans="1:70" ht="12.75" customHeight="1" thickBot="1" x14ac:dyDescent="0.25">
      <c r="A334" s="149"/>
      <c r="B334" s="150"/>
      <c r="C334" s="150"/>
      <c r="D334" s="144"/>
      <c r="E334" s="151" t="s">
        <v>168</v>
      </c>
      <c r="F334" s="152">
        <f>SUM(F253:F327)+E328+E329+E330+F331+F332+E333+0.03</f>
        <v>113304.58199999999</v>
      </c>
      <c r="G334" s="98">
        <f>SUM(G253:G333)</f>
        <v>103373.79079999997</v>
      </c>
      <c r="H334" s="99">
        <f>SUM(H253:H326)</f>
        <v>4847.8881600000032</v>
      </c>
      <c r="I334" s="99">
        <f>SUM(I253:I326)</f>
        <v>13041.598160000003</v>
      </c>
      <c r="J334" s="99">
        <f>SUM(J253:J326)</f>
        <v>15213.188160000005</v>
      </c>
      <c r="K334" s="99">
        <f>SUM(K253:K326)</f>
        <v>17355.188160000005</v>
      </c>
      <c r="L334" s="99">
        <f>SUM(L253:L327)</f>
        <v>17522.588160000007</v>
      </c>
      <c r="M334" s="99">
        <f>SUM(M289:M327)</f>
        <v>12674.699999999997</v>
      </c>
      <c r="N334" s="99">
        <f>SUM(N310:N327)</f>
        <v>4481.0250000000015</v>
      </c>
      <c r="O334" s="99">
        <f>SUM(O253:O327)</f>
        <v>370.94999999999993</v>
      </c>
      <c r="P334" s="99">
        <f>SUM(P253:P327)</f>
        <v>370.94999999999993</v>
      </c>
      <c r="Q334" s="99">
        <f>SUM(Q253:Q327)</f>
        <v>370.94999999999993</v>
      </c>
      <c r="R334" s="99">
        <f>SUM(R253:R330)</f>
        <v>394.71</v>
      </c>
      <c r="S334" s="99">
        <f>SUM(S253:S332)</f>
        <v>596.44999999999993</v>
      </c>
      <c r="T334" s="99">
        <f>SUM(T253:T332)</f>
        <v>604.46069799999987</v>
      </c>
      <c r="U334" s="99">
        <f>SUM(U327:U332)</f>
        <v>247.46069800000004</v>
      </c>
      <c r="V334" s="99">
        <f>SUM(V327:V333)</f>
        <v>247.46069800000004</v>
      </c>
      <c r="W334" s="99">
        <f>SUM(W253:W333)</f>
        <v>247.46069800000004</v>
      </c>
      <c r="X334" s="99">
        <f>SUM(X253:X333)</f>
        <v>247.46069800000004</v>
      </c>
      <c r="Y334" s="99">
        <f>SUM(Y253:Y333)</f>
        <v>247.46069800000004</v>
      </c>
      <c r="Z334" s="209">
        <f>SUM(Z253:Z333)</f>
        <v>247.46069800000004</v>
      </c>
      <c r="AA334" s="210">
        <f>SUM(O334:Z334)</f>
        <v>4193.2348859999993</v>
      </c>
      <c r="AB334" s="124">
        <f t="shared" ref="AB334:AZ334" si="324">SUM(AB327:AB333)</f>
        <v>247.46069800000004</v>
      </c>
      <c r="AC334" s="135">
        <f t="shared" si="324"/>
        <v>247.46069800000004</v>
      </c>
      <c r="AD334" s="135">
        <f t="shared" si="324"/>
        <v>276.91799500000002</v>
      </c>
      <c r="AE334" s="135">
        <f t="shared" si="324"/>
        <v>276.91799500000002</v>
      </c>
      <c r="AF334" s="135">
        <f t="shared" si="324"/>
        <v>276.91799500000002</v>
      </c>
      <c r="AG334" s="135">
        <f t="shared" si="324"/>
        <v>276.91799500000002</v>
      </c>
      <c r="AH334" s="135">
        <f t="shared" si="324"/>
        <v>276.91799500000002</v>
      </c>
      <c r="AI334" s="135">
        <f t="shared" si="324"/>
        <v>276.91799500000002</v>
      </c>
      <c r="AJ334" s="135">
        <f t="shared" si="324"/>
        <v>276.91799500000002</v>
      </c>
      <c r="AK334" s="135">
        <f t="shared" si="324"/>
        <v>276.91799500000002</v>
      </c>
      <c r="AL334" s="135">
        <f t="shared" si="324"/>
        <v>276.91799500000002</v>
      </c>
      <c r="AM334" s="135">
        <f t="shared" si="324"/>
        <v>276.91799500000002</v>
      </c>
      <c r="AN334" s="135">
        <f t="shared" si="324"/>
        <v>3264.1013459999995</v>
      </c>
      <c r="AO334" s="135">
        <f t="shared" si="324"/>
        <v>262.96799499999997</v>
      </c>
      <c r="AP334" s="135">
        <f t="shared" si="324"/>
        <v>262.96799499999997</v>
      </c>
      <c r="AQ334" s="135">
        <f t="shared" si="324"/>
        <v>262.96799499999997</v>
      </c>
      <c r="AR334" s="135">
        <f t="shared" si="324"/>
        <v>262.96799499999997</v>
      </c>
      <c r="AS334" s="135">
        <f t="shared" si="324"/>
        <v>262.96799499999997</v>
      </c>
      <c r="AT334" s="135">
        <f t="shared" si="324"/>
        <v>262.96799499999997</v>
      </c>
      <c r="AU334" s="135">
        <f t="shared" si="324"/>
        <v>262.96799499999997</v>
      </c>
      <c r="AV334" s="135">
        <f t="shared" si="324"/>
        <v>262.96799499999997</v>
      </c>
      <c r="AW334" s="135">
        <f t="shared" si="324"/>
        <v>262.96799499999997</v>
      </c>
      <c r="AX334" s="135">
        <f t="shared" si="324"/>
        <v>262.96799499999997</v>
      </c>
      <c r="AY334" s="135">
        <f t="shared" si="324"/>
        <v>262.96799499999997</v>
      </c>
      <c r="AZ334" s="135">
        <f t="shared" si="324"/>
        <v>262.96799499999997</v>
      </c>
      <c r="BA334" s="135">
        <f>SUM(AO334:AZ334)</f>
        <v>3155.6159399999997</v>
      </c>
      <c r="BB334" s="135">
        <f t="shared" ref="BB334:BK334" si="325">SUM(BB328:BB333)</f>
        <v>262.96799499999997</v>
      </c>
      <c r="BC334" s="135">
        <f t="shared" si="325"/>
        <v>262.96799499999997</v>
      </c>
      <c r="BD334" s="135">
        <f t="shared" si="325"/>
        <v>262.96799499999997</v>
      </c>
      <c r="BE334" s="135">
        <f t="shared" si="325"/>
        <v>262.96799499999997</v>
      </c>
      <c r="BF334" s="135">
        <f t="shared" si="325"/>
        <v>262.96799499999997</v>
      </c>
      <c r="BG334" s="135">
        <f t="shared" si="325"/>
        <v>262.96799499999997</v>
      </c>
      <c r="BH334" s="135">
        <f t="shared" si="325"/>
        <v>262.96799499999997</v>
      </c>
      <c r="BI334" s="135">
        <f t="shared" si="325"/>
        <v>262.96799499999997</v>
      </c>
      <c r="BJ334" s="135">
        <f t="shared" si="325"/>
        <v>262.96799499999997</v>
      </c>
      <c r="BK334" s="135">
        <f t="shared" si="325"/>
        <v>262.96799499999997</v>
      </c>
      <c r="BL334" s="135">
        <f>SUM(BL328:BL333)</f>
        <v>262.96799499999997</v>
      </c>
      <c r="BM334" s="135">
        <f>SUM(BM328:BM333)</f>
        <v>262.96799499999997</v>
      </c>
      <c r="BN334" s="135">
        <f>SUM(BB334:BM334)</f>
        <v>3155.6159399999997</v>
      </c>
      <c r="BO334" s="135">
        <f>SUM(BO328:BO333)</f>
        <v>262.96799499999997</v>
      </c>
      <c r="BP334" s="135">
        <f>SUM(BP328:BP333)</f>
        <v>262.96799499999997</v>
      </c>
      <c r="BQ334" s="73"/>
      <c r="BR334" s="100">
        <f>+H334+I334+J334+K334+L334+M334+N334+AA334+AN334+BA334+BN334</f>
        <v>98904.743912000034</v>
      </c>
    </row>
    <row r="335" spans="1:70" ht="12.75" customHeight="1" x14ac:dyDescent="0.2">
      <c r="A335" s="36"/>
      <c r="B335" s="36"/>
      <c r="C335" s="36"/>
      <c r="D335" s="36"/>
      <c r="E335" s="100"/>
      <c r="F335" s="115"/>
      <c r="G335" s="11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78"/>
      <c r="BB335" s="78"/>
      <c r="BC335" s="78"/>
      <c r="BD335" s="78"/>
      <c r="BE335" s="78"/>
      <c r="BF335" s="78"/>
      <c r="BG335" s="78"/>
      <c r="BH335" s="78"/>
      <c r="BI335" s="78"/>
      <c r="BJ335" s="78"/>
      <c r="BK335" s="78"/>
      <c r="BL335" s="78"/>
      <c r="BM335" s="78"/>
      <c r="BN335" s="36"/>
      <c r="BO335" s="36"/>
      <c r="BP335" s="36"/>
      <c r="BQ335" s="73"/>
      <c r="BR335" s="100"/>
    </row>
    <row r="336" spans="1:70" ht="12.75" customHeight="1" x14ac:dyDescent="0.2">
      <c r="A336" s="243" t="s">
        <v>172</v>
      </c>
      <c r="B336" s="244"/>
      <c r="C336" s="244"/>
      <c r="D336" s="245"/>
      <c r="E336" s="21">
        <v>33000</v>
      </c>
      <c r="F336" s="77"/>
      <c r="G336" s="81">
        <v>0.9</v>
      </c>
      <c r="H336" s="81">
        <v>6.6666666666666693E-2</v>
      </c>
      <c r="I336" s="81"/>
      <c r="J336" s="81"/>
      <c r="K336" s="81"/>
      <c r="L336" s="82">
        <f>20%/12*5</f>
        <v>8.3333333333333329E-2</v>
      </c>
      <c r="M336" s="82">
        <f t="shared" ref="M336:N336" si="326">20%</f>
        <v>0.2</v>
      </c>
      <c r="N336" s="82">
        <f t="shared" si="326"/>
        <v>0.2</v>
      </c>
      <c r="O336" s="82">
        <f t="shared" ref="O336:Z336" si="327">20%/12</f>
        <v>1.6666666666666666E-2</v>
      </c>
      <c r="P336" s="82">
        <f t="shared" si="327"/>
        <v>1.6666666666666666E-2</v>
      </c>
      <c r="Q336" s="82">
        <f t="shared" si="327"/>
        <v>1.6666666666666666E-2</v>
      </c>
      <c r="R336" s="82">
        <f t="shared" si="327"/>
        <v>1.6666666666666666E-2</v>
      </c>
      <c r="S336" s="82">
        <f t="shared" si="327"/>
        <v>1.6666666666666666E-2</v>
      </c>
      <c r="T336" s="82">
        <f t="shared" si="327"/>
        <v>1.6666666666666666E-2</v>
      </c>
      <c r="U336" s="82">
        <f t="shared" si="327"/>
        <v>1.6666666666666666E-2</v>
      </c>
      <c r="V336" s="82">
        <f t="shared" si="327"/>
        <v>1.6666666666666666E-2</v>
      </c>
      <c r="W336" s="82">
        <f t="shared" si="327"/>
        <v>1.6666666666666666E-2</v>
      </c>
      <c r="X336" s="82">
        <f t="shared" si="327"/>
        <v>1.6666666666666666E-2</v>
      </c>
      <c r="Y336" s="82">
        <f t="shared" si="327"/>
        <v>1.6666666666666666E-2</v>
      </c>
      <c r="Z336" s="82">
        <f t="shared" si="327"/>
        <v>1.6666666666666666E-2</v>
      </c>
      <c r="AA336" s="82">
        <f t="shared" ref="AA336:AA339" si="328">SUM(O336:Z336)</f>
        <v>0.19999999999999998</v>
      </c>
      <c r="AB336" s="82">
        <f t="shared" ref="AB336:BP336" si="329">20%/12</f>
        <v>1.6666666666666666E-2</v>
      </c>
      <c r="AC336" s="82">
        <f t="shared" si="329"/>
        <v>1.6666666666666666E-2</v>
      </c>
      <c r="AD336" s="82">
        <f t="shared" si="329"/>
        <v>1.6666666666666666E-2</v>
      </c>
      <c r="AE336" s="82">
        <f t="shared" si="329"/>
        <v>1.6666666666666666E-2</v>
      </c>
      <c r="AF336" s="82">
        <f t="shared" si="329"/>
        <v>1.6666666666666666E-2</v>
      </c>
      <c r="AG336" s="82">
        <f t="shared" si="329"/>
        <v>1.6666666666666666E-2</v>
      </c>
      <c r="AH336" s="82">
        <f t="shared" si="329"/>
        <v>1.6666666666666666E-2</v>
      </c>
      <c r="AI336" s="82">
        <f t="shared" si="329"/>
        <v>1.6666666666666666E-2</v>
      </c>
      <c r="AJ336" s="82">
        <f t="shared" si="329"/>
        <v>1.6666666666666666E-2</v>
      </c>
      <c r="AK336" s="82">
        <f t="shared" si="329"/>
        <v>1.6666666666666666E-2</v>
      </c>
      <c r="AL336" s="82">
        <f t="shared" si="329"/>
        <v>1.6666666666666666E-2</v>
      </c>
      <c r="AM336" s="82">
        <f t="shared" si="329"/>
        <v>1.6666666666666666E-2</v>
      </c>
      <c r="AN336" s="82">
        <f>SUM(AB336:AM336)</f>
        <v>0.19999999999999998</v>
      </c>
      <c r="AO336" s="82">
        <f t="shared" si="329"/>
        <v>1.6666666666666666E-2</v>
      </c>
      <c r="AP336" s="82">
        <f t="shared" si="329"/>
        <v>1.6666666666666666E-2</v>
      </c>
      <c r="AQ336" s="82">
        <f t="shared" si="329"/>
        <v>1.6666666666666666E-2</v>
      </c>
      <c r="AR336" s="82">
        <f t="shared" si="329"/>
        <v>1.6666666666666666E-2</v>
      </c>
      <c r="AS336" s="82">
        <f t="shared" si="329"/>
        <v>1.6666666666666666E-2</v>
      </c>
      <c r="AT336" s="82">
        <f t="shared" si="329"/>
        <v>1.6666666666666666E-2</v>
      </c>
      <c r="AU336" s="82">
        <f t="shared" si="329"/>
        <v>1.6666666666666666E-2</v>
      </c>
      <c r="AV336" s="82">
        <f t="shared" si="329"/>
        <v>1.6666666666666666E-2</v>
      </c>
      <c r="AW336" s="82">
        <f t="shared" si="329"/>
        <v>1.6666666666666666E-2</v>
      </c>
      <c r="AX336" s="82">
        <f t="shared" si="329"/>
        <v>1.6666666666666666E-2</v>
      </c>
      <c r="AY336" s="82">
        <f t="shared" si="329"/>
        <v>1.6666666666666666E-2</v>
      </c>
      <c r="AZ336" s="82">
        <f t="shared" si="329"/>
        <v>1.6666666666666666E-2</v>
      </c>
      <c r="BA336" s="82">
        <f>SUM(AO336:AZ336)</f>
        <v>0.19999999999999998</v>
      </c>
      <c r="BB336" s="82">
        <f t="shared" si="329"/>
        <v>1.6666666666666666E-2</v>
      </c>
      <c r="BC336" s="82">
        <f t="shared" si="329"/>
        <v>1.6666666666666666E-2</v>
      </c>
      <c r="BD336" s="82">
        <f t="shared" si="329"/>
        <v>1.6666666666666666E-2</v>
      </c>
      <c r="BE336" s="82">
        <f t="shared" si="329"/>
        <v>1.6666666666666666E-2</v>
      </c>
      <c r="BF336" s="82">
        <f t="shared" si="329"/>
        <v>1.6666666666666666E-2</v>
      </c>
      <c r="BG336" s="82">
        <f t="shared" si="329"/>
        <v>1.6666666666666666E-2</v>
      </c>
      <c r="BH336" s="82">
        <f t="shared" si="329"/>
        <v>1.6666666666666666E-2</v>
      </c>
      <c r="BI336" s="82">
        <f t="shared" si="329"/>
        <v>1.6666666666666666E-2</v>
      </c>
      <c r="BJ336" s="82">
        <f t="shared" si="329"/>
        <v>1.6666666666666666E-2</v>
      </c>
      <c r="BK336" s="82">
        <f t="shared" si="329"/>
        <v>1.6666666666666666E-2</v>
      </c>
      <c r="BL336" s="82">
        <f t="shared" si="329"/>
        <v>1.6666666666666666E-2</v>
      </c>
      <c r="BM336" s="82">
        <f t="shared" si="329"/>
        <v>1.6666666666666666E-2</v>
      </c>
      <c r="BN336" s="82">
        <f>SUM(BB336:BM336)</f>
        <v>0.19999999999999998</v>
      </c>
      <c r="BO336" s="82">
        <f t="shared" si="329"/>
        <v>1.6666666666666666E-2</v>
      </c>
      <c r="BP336" s="82">
        <f t="shared" si="329"/>
        <v>1.6666666666666666E-2</v>
      </c>
      <c r="BQ336" s="83">
        <f t="shared" ref="BQ336:BQ339" si="330">20%/12</f>
        <v>1.6666666666666666E-2</v>
      </c>
      <c r="BR336" s="100"/>
    </row>
    <row r="337" spans="1:70" ht="12.75" customHeight="1" outlineLevel="1" x14ac:dyDescent="0.2">
      <c r="A337" s="22">
        <v>412</v>
      </c>
      <c r="B337" s="10" t="s">
        <v>197</v>
      </c>
      <c r="C337" s="11">
        <v>157</v>
      </c>
      <c r="D337" s="12">
        <v>43664</v>
      </c>
      <c r="E337" s="33"/>
      <c r="F337" s="102">
        <v>51240</v>
      </c>
      <c r="G337" s="208">
        <f t="shared" ref="G337:G339" si="331">F337*90%</f>
        <v>46116</v>
      </c>
      <c r="H337" s="71"/>
      <c r="I337" s="153"/>
      <c r="J337" s="153"/>
      <c r="K337" s="153"/>
      <c r="L337" s="153">
        <f t="shared" ref="L337:N337" si="332">+$G337*L$336</f>
        <v>3843</v>
      </c>
      <c r="M337" s="153">
        <f t="shared" si="332"/>
        <v>9223.2000000000007</v>
      </c>
      <c r="N337" s="153">
        <f t="shared" si="332"/>
        <v>9223.2000000000007</v>
      </c>
      <c r="O337" s="130">
        <f>G337*BQ337</f>
        <v>768.6</v>
      </c>
      <c r="P337" s="130">
        <f>G337*BQ337</f>
        <v>768.6</v>
      </c>
      <c r="Q337" s="130">
        <f>G337*BQ337</f>
        <v>768.6</v>
      </c>
      <c r="R337" s="130">
        <f>G337*BQ337</f>
        <v>768.6</v>
      </c>
      <c r="S337" s="130">
        <f>G337*BQ337</f>
        <v>768.6</v>
      </c>
      <c r="T337" s="130">
        <f>G337*BQ337</f>
        <v>768.6</v>
      </c>
      <c r="U337" s="130">
        <f>G337*BQ337</f>
        <v>768.6</v>
      </c>
      <c r="V337" s="130">
        <f>G337*BQ337</f>
        <v>768.6</v>
      </c>
      <c r="W337" s="130">
        <f>G337*BQ337</f>
        <v>768.6</v>
      </c>
      <c r="X337" s="130">
        <f>G337*BQ337</f>
        <v>768.6</v>
      </c>
      <c r="Y337" s="130">
        <f>G337*BQ337</f>
        <v>768.6</v>
      </c>
      <c r="Z337" s="130">
        <f>G337*BQ337</f>
        <v>768.6</v>
      </c>
      <c r="AA337" s="100">
        <f>SUM(O337:Z337)</f>
        <v>9223.2000000000025</v>
      </c>
      <c r="AB337" s="100">
        <f t="shared" ref="AB337:AM339" si="333">$G337*$BQ337</f>
        <v>768.6</v>
      </c>
      <c r="AC337" s="100">
        <f t="shared" si="333"/>
        <v>768.6</v>
      </c>
      <c r="AD337" s="100">
        <f t="shared" si="333"/>
        <v>768.6</v>
      </c>
      <c r="AE337" s="100">
        <f t="shared" si="333"/>
        <v>768.6</v>
      </c>
      <c r="AF337" s="100">
        <f t="shared" si="333"/>
        <v>768.6</v>
      </c>
      <c r="AG337" s="100">
        <f t="shared" si="333"/>
        <v>768.6</v>
      </c>
      <c r="AH337" s="100">
        <f t="shared" si="333"/>
        <v>768.6</v>
      </c>
      <c r="AI337" s="100">
        <f t="shared" si="333"/>
        <v>768.6</v>
      </c>
      <c r="AJ337" s="100">
        <f t="shared" si="333"/>
        <v>768.6</v>
      </c>
      <c r="AK337" s="100">
        <f t="shared" si="333"/>
        <v>768.6</v>
      </c>
      <c r="AL337" s="100">
        <f t="shared" si="333"/>
        <v>768.6</v>
      </c>
      <c r="AM337" s="100">
        <f t="shared" si="333"/>
        <v>768.6</v>
      </c>
      <c r="AN337" s="201">
        <f>SUM(AB337:AM337)</f>
        <v>9223.2000000000025</v>
      </c>
      <c r="AO337" s="100">
        <f t="shared" ref="AO337:AU339" si="334">$G337*$BQ337</f>
        <v>768.6</v>
      </c>
      <c r="AP337" s="100">
        <f t="shared" si="334"/>
        <v>768.6</v>
      </c>
      <c r="AQ337" s="100">
        <f t="shared" si="334"/>
        <v>768.6</v>
      </c>
      <c r="AR337" s="100">
        <f t="shared" si="334"/>
        <v>768.6</v>
      </c>
      <c r="AS337" s="100">
        <f t="shared" si="334"/>
        <v>768.6</v>
      </c>
      <c r="AT337" s="100">
        <f t="shared" si="334"/>
        <v>768.6</v>
      </c>
      <c r="AU337" s="100">
        <f t="shared" si="334"/>
        <v>768.6</v>
      </c>
      <c r="AV337" s="100" t="s">
        <v>176</v>
      </c>
      <c r="AW337" s="100" t="s">
        <v>176</v>
      </c>
      <c r="AX337" s="100" t="s">
        <v>176</v>
      </c>
      <c r="AY337" s="100" t="s">
        <v>176</v>
      </c>
      <c r="AZ337" s="100" t="s">
        <v>176</v>
      </c>
      <c r="BA337" s="116">
        <f>SUM(AO337:AZ337)</f>
        <v>5380.2000000000007</v>
      </c>
      <c r="BB337" s="100" t="s">
        <v>176</v>
      </c>
      <c r="BC337" s="100" t="s">
        <v>176</v>
      </c>
      <c r="BD337" s="100" t="s">
        <v>176</v>
      </c>
      <c r="BE337" s="100" t="s">
        <v>176</v>
      </c>
      <c r="BF337" s="100" t="s">
        <v>176</v>
      </c>
      <c r="BG337" s="100" t="s">
        <v>176</v>
      </c>
      <c r="BH337" s="100" t="s">
        <v>176</v>
      </c>
      <c r="BI337" s="100" t="s">
        <v>176</v>
      </c>
      <c r="BJ337" s="100" t="s">
        <v>176</v>
      </c>
      <c r="BK337" s="100" t="s">
        <v>176</v>
      </c>
      <c r="BL337" s="100" t="s">
        <v>176</v>
      </c>
      <c r="BM337" s="100" t="s">
        <v>176</v>
      </c>
      <c r="BN337" s="116">
        <f>SUM(BB337:BH337)</f>
        <v>0</v>
      </c>
      <c r="BO337" s="100" t="s">
        <v>176</v>
      </c>
      <c r="BP337" s="100" t="s">
        <v>176</v>
      </c>
      <c r="BQ337" s="83">
        <f t="shared" si="330"/>
        <v>1.6666666666666666E-2</v>
      </c>
      <c r="BR337" s="100">
        <f>+H337+I337+J337+K337+L337+M337+N337+AA337+AN337+BA337</f>
        <v>46116.000000000015</v>
      </c>
    </row>
    <row r="338" spans="1:70" ht="12.75" customHeight="1" outlineLevel="1" x14ac:dyDescent="0.2">
      <c r="A338" s="22">
        <v>413</v>
      </c>
      <c r="B338" s="10" t="s">
        <v>197</v>
      </c>
      <c r="C338" s="11">
        <v>158</v>
      </c>
      <c r="D338" s="12">
        <v>43664</v>
      </c>
      <c r="E338" s="33"/>
      <c r="F338" s="102">
        <v>51240</v>
      </c>
      <c r="G338" s="208">
        <f t="shared" si="331"/>
        <v>46116</v>
      </c>
      <c r="H338" s="71"/>
      <c r="I338" s="153"/>
      <c r="J338" s="153"/>
      <c r="K338" s="153"/>
      <c r="L338" s="153">
        <f t="shared" ref="L338:N338" si="335">+$G338*L$336</f>
        <v>3843</v>
      </c>
      <c r="M338" s="153">
        <f t="shared" si="335"/>
        <v>9223.2000000000007</v>
      </c>
      <c r="N338" s="153">
        <f t="shared" si="335"/>
        <v>9223.2000000000007</v>
      </c>
      <c r="O338" s="130">
        <f>G338*BQ338</f>
        <v>768.6</v>
      </c>
      <c r="P338" s="130">
        <f>G338*BQ338</f>
        <v>768.6</v>
      </c>
      <c r="Q338" s="130">
        <f>G338*BQ338</f>
        <v>768.6</v>
      </c>
      <c r="R338" s="130">
        <f>G338*BQ338</f>
        <v>768.6</v>
      </c>
      <c r="S338" s="130">
        <f>G338*BQ338</f>
        <v>768.6</v>
      </c>
      <c r="T338" s="130">
        <f>G338*BQ338</f>
        <v>768.6</v>
      </c>
      <c r="U338" s="130">
        <f>G338*BQ338</f>
        <v>768.6</v>
      </c>
      <c r="V338" s="130">
        <f>G338*BQ338</f>
        <v>768.6</v>
      </c>
      <c r="W338" s="130">
        <f>G338*BQ338</f>
        <v>768.6</v>
      </c>
      <c r="X338" s="130">
        <f>G338*BQ338</f>
        <v>768.6</v>
      </c>
      <c r="Y338" s="130">
        <f>G338*BQ338</f>
        <v>768.6</v>
      </c>
      <c r="Z338" s="130">
        <f>G338*BQ338</f>
        <v>768.6</v>
      </c>
      <c r="AA338" s="100">
        <f t="shared" si="328"/>
        <v>9223.2000000000025</v>
      </c>
      <c r="AB338" s="100">
        <f t="shared" si="333"/>
        <v>768.6</v>
      </c>
      <c r="AC338" s="100">
        <f t="shared" si="333"/>
        <v>768.6</v>
      </c>
      <c r="AD338" s="100">
        <f t="shared" si="333"/>
        <v>768.6</v>
      </c>
      <c r="AE338" s="100">
        <f t="shared" si="333"/>
        <v>768.6</v>
      </c>
      <c r="AF338" s="100">
        <f t="shared" si="333"/>
        <v>768.6</v>
      </c>
      <c r="AG338" s="100">
        <f t="shared" si="333"/>
        <v>768.6</v>
      </c>
      <c r="AH338" s="100">
        <f t="shared" si="333"/>
        <v>768.6</v>
      </c>
      <c r="AI338" s="100">
        <f t="shared" si="333"/>
        <v>768.6</v>
      </c>
      <c r="AJ338" s="100">
        <f t="shared" si="333"/>
        <v>768.6</v>
      </c>
      <c r="AK338" s="100">
        <f t="shared" si="333"/>
        <v>768.6</v>
      </c>
      <c r="AL338" s="100">
        <f t="shared" si="333"/>
        <v>768.6</v>
      </c>
      <c r="AM338" s="100">
        <f t="shared" si="333"/>
        <v>768.6</v>
      </c>
      <c r="AN338" s="201">
        <f t="shared" ref="AN338:AN339" si="336">SUM(AB338:AM338)</f>
        <v>9223.2000000000025</v>
      </c>
      <c r="AO338" s="100">
        <f t="shared" si="334"/>
        <v>768.6</v>
      </c>
      <c r="AP338" s="100">
        <f t="shared" si="334"/>
        <v>768.6</v>
      </c>
      <c r="AQ338" s="100">
        <f t="shared" si="334"/>
        <v>768.6</v>
      </c>
      <c r="AR338" s="100">
        <f t="shared" si="334"/>
        <v>768.6</v>
      </c>
      <c r="AS338" s="100">
        <f t="shared" si="334"/>
        <v>768.6</v>
      </c>
      <c r="AT338" s="100">
        <f t="shared" si="334"/>
        <v>768.6</v>
      </c>
      <c r="AU338" s="100">
        <f t="shared" si="334"/>
        <v>768.6</v>
      </c>
      <c r="AV338" s="100" t="s">
        <v>176</v>
      </c>
      <c r="AW338" s="100" t="s">
        <v>176</v>
      </c>
      <c r="AX338" s="100" t="s">
        <v>176</v>
      </c>
      <c r="AY338" s="100" t="s">
        <v>176</v>
      </c>
      <c r="AZ338" s="100" t="s">
        <v>176</v>
      </c>
      <c r="BA338" s="116">
        <f t="shared" ref="BA338:BA339" si="337">SUM(AO338:AY338)</f>
        <v>5380.2000000000007</v>
      </c>
      <c r="BB338" s="100" t="s">
        <v>176</v>
      </c>
      <c r="BC338" s="100" t="s">
        <v>176</v>
      </c>
      <c r="BD338" s="100" t="s">
        <v>176</v>
      </c>
      <c r="BE338" s="100" t="s">
        <v>176</v>
      </c>
      <c r="BF338" s="100" t="s">
        <v>176</v>
      </c>
      <c r="BG338" s="100" t="s">
        <v>176</v>
      </c>
      <c r="BH338" s="100" t="s">
        <v>176</v>
      </c>
      <c r="BI338" s="100" t="s">
        <v>176</v>
      </c>
      <c r="BJ338" s="100" t="s">
        <v>176</v>
      </c>
      <c r="BK338" s="100" t="s">
        <v>176</v>
      </c>
      <c r="BL338" s="100" t="s">
        <v>176</v>
      </c>
      <c r="BM338" s="100" t="s">
        <v>176</v>
      </c>
      <c r="BN338" s="116">
        <f>SUM(BB338:BH338)</f>
        <v>0</v>
      </c>
      <c r="BO338" s="100" t="s">
        <v>176</v>
      </c>
      <c r="BP338" s="100" t="s">
        <v>176</v>
      </c>
      <c r="BQ338" s="83">
        <f t="shared" si="330"/>
        <v>1.6666666666666666E-2</v>
      </c>
      <c r="BR338" s="100">
        <f>+H338+I338+J338+K338+L338+M338+N338+AA338+AN338+BA338</f>
        <v>46116.000000000015</v>
      </c>
    </row>
    <row r="339" spans="1:70" ht="12.75" customHeight="1" outlineLevel="1" thickBot="1" x14ac:dyDescent="0.25">
      <c r="A339" s="22">
        <v>414</v>
      </c>
      <c r="B339" s="10" t="s">
        <v>197</v>
      </c>
      <c r="C339" s="11">
        <v>160</v>
      </c>
      <c r="D339" s="12">
        <v>43670</v>
      </c>
      <c r="E339" s="33"/>
      <c r="F339" s="102">
        <v>51240</v>
      </c>
      <c r="G339" s="208">
        <f t="shared" si="331"/>
        <v>46116</v>
      </c>
      <c r="H339" s="71"/>
      <c r="I339" s="153"/>
      <c r="J339" s="153"/>
      <c r="K339" s="153"/>
      <c r="L339" s="153">
        <f t="shared" ref="L339:N339" si="338">+$G339*L$336</f>
        <v>3843</v>
      </c>
      <c r="M339" s="153">
        <f t="shared" si="338"/>
        <v>9223.2000000000007</v>
      </c>
      <c r="N339" s="153">
        <f t="shared" si="338"/>
        <v>9223.2000000000007</v>
      </c>
      <c r="O339" s="130">
        <f>G339*BQ339</f>
        <v>768.6</v>
      </c>
      <c r="P339" s="130">
        <f>G339*BQ339</f>
        <v>768.6</v>
      </c>
      <c r="Q339" s="130">
        <f>G339*BQ339</f>
        <v>768.6</v>
      </c>
      <c r="R339" s="130">
        <f>G339*BQ339</f>
        <v>768.6</v>
      </c>
      <c r="S339" s="130">
        <f>G339*BQ339</f>
        <v>768.6</v>
      </c>
      <c r="T339" s="130">
        <f>G339*BQ339</f>
        <v>768.6</v>
      </c>
      <c r="U339" s="130">
        <f>G339*BQ339</f>
        <v>768.6</v>
      </c>
      <c r="V339" s="130">
        <f>G339*BQ339</f>
        <v>768.6</v>
      </c>
      <c r="W339" s="130">
        <f>G339*BQ339</f>
        <v>768.6</v>
      </c>
      <c r="X339" s="130">
        <f>G339*BQ339</f>
        <v>768.6</v>
      </c>
      <c r="Y339" s="130">
        <f>G339*BQ339</f>
        <v>768.6</v>
      </c>
      <c r="Z339" s="130">
        <f>G339*BQ339</f>
        <v>768.6</v>
      </c>
      <c r="AA339" s="100">
        <f t="shared" si="328"/>
        <v>9223.2000000000025</v>
      </c>
      <c r="AB339" s="100">
        <f t="shared" si="333"/>
        <v>768.6</v>
      </c>
      <c r="AC339" s="100">
        <f t="shared" si="333"/>
        <v>768.6</v>
      </c>
      <c r="AD339" s="100">
        <f t="shared" si="333"/>
        <v>768.6</v>
      </c>
      <c r="AE339" s="100">
        <f t="shared" si="333"/>
        <v>768.6</v>
      </c>
      <c r="AF339" s="100">
        <f t="shared" si="333"/>
        <v>768.6</v>
      </c>
      <c r="AG339" s="100">
        <f t="shared" si="333"/>
        <v>768.6</v>
      </c>
      <c r="AH339" s="100">
        <f t="shared" si="333"/>
        <v>768.6</v>
      </c>
      <c r="AI339" s="100">
        <f t="shared" si="333"/>
        <v>768.6</v>
      </c>
      <c r="AJ339" s="100">
        <f t="shared" si="333"/>
        <v>768.6</v>
      </c>
      <c r="AK339" s="100">
        <f t="shared" si="333"/>
        <v>768.6</v>
      </c>
      <c r="AL339" s="100">
        <f t="shared" si="333"/>
        <v>768.6</v>
      </c>
      <c r="AM339" s="100">
        <f t="shared" si="333"/>
        <v>768.6</v>
      </c>
      <c r="AN339" s="201">
        <f t="shared" si="336"/>
        <v>9223.2000000000025</v>
      </c>
      <c r="AO339" s="100">
        <f t="shared" si="334"/>
        <v>768.6</v>
      </c>
      <c r="AP339" s="100">
        <f t="shared" si="334"/>
        <v>768.6</v>
      </c>
      <c r="AQ339" s="100">
        <f t="shared" si="334"/>
        <v>768.6</v>
      </c>
      <c r="AR339" s="100">
        <f t="shared" si="334"/>
        <v>768.6</v>
      </c>
      <c r="AS339" s="100">
        <f t="shared" si="334"/>
        <v>768.6</v>
      </c>
      <c r="AT339" s="100">
        <f t="shared" si="334"/>
        <v>768.6</v>
      </c>
      <c r="AU339" s="100">
        <f t="shared" si="334"/>
        <v>768.6</v>
      </c>
      <c r="AV339" s="100" t="s">
        <v>176</v>
      </c>
      <c r="AW339" s="100" t="s">
        <v>176</v>
      </c>
      <c r="AX339" s="100" t="s">
        <v>176</v>
      </c>
      <c r="AY339" s="100" t="s">
        <v>176</v>
      </c>
      <c r="AZ339" s="100" t="s">
        <v>176</v>
      </c>
      <c r="BA339" s="116">
        <f t="shared" si="337"/>
        <v>5380.2000000000007</v>
      </c>
      <c r="BB339" s="100" t="s">
        <v>176</v>
      </c>
      <c r="BC339" s="100" t="s">
        <v>176</v>
      </c>
      <c r="BD339" s="100" t="s">
        <v>176</v>
      </c>
      <c r="BE339" s="100" t="s">
        <v>176</v>
      </c>
      <c r="BF339" s="100" t="s">
        <v>176</v>
      </c>
      <c r="BG339" s="100" t="s">
        <v>176</v>
      </c>
      <c r="BH339" s="100" t="s">
        <v>176</v>
      </c>
      <c r="BI339" s="100" t="s">
        <v>176</v>
      </c>
      <c r="BJ339" s="100" t="s">
        <v>176</v>
      </c>
      <c r="BK339" s="100" t="s">
        <v>176</v>
      </c>
      <c r="BL339" s="100" t="s">
        <v>176</v>
      </c>
      <c r="BM339" s="100" t="s">
        <v>176</v>
      </c>
      <c r="BN339" s="116">
        <f>SUM(BB339:BH339)</f>
        <v>0</v>
      </c>
      <c r="BO339" s="100" t="s">
        <v>176</v>
      </c>
      <c r="BP339" s="100" t="s">
        <v>176</v>
      </c>
      <c r="BQ339" s="83">
        <f t="shared" si="330"/>
        <v>1.6666666666666666E-2</v>
      </c>
      <c r="BR339" s="100">
        <f>+H339+I339+J339+K339+L339+M339+N339+AA339+AN339+BA339</f>
        <v>46116.000000000015</v>
      </c>
    </row>
    <row r="340" spans="1:70" ht="12.75" customHeight="1" thickBot="1" x14ac:dyDescent="0.25">
      <c r="A340" s="22"/>
      <c r="B340" s="23"/>
      <c r="C340" s="24"/>
      <c r="D340" s="119"/>
      <c r="E340" s="117" t="s">
        <v>168</v>
      </c>
      <c r="F340" s="126">
        <f>SUM(F337:F339)</f>
        <v>153720</v>
      </c>
      <c r="G340" s="98">
        <f t="shared" ref="G340" si="339">SUM(G337:G339)</f>
        <v>138348</v>
      </c>
      <c r="H340" s="99"/>
      <c r="I340" s="99"/>
      <c r="J340" s="99"/>
      <c r="K340" s="99"/>
      <c r="L340" s="99">
        <f t="shared" ref="L340:AM340" si="340">SUM(L337:L339)</f>
        <v>11529</v>
      </c>
      <c r="M340" s="99">
        <f t="shared" si="340"/>
        <v>27669.600000000002</v>
      </c>
      <c r="N340" s="99">
        <f t="shared" si="340"/>
        <v>27669.600000000002</v>
      </c>
      <c r="O340" s="99">
        <f t="shared" si="340"/>
        <v>2305.8000000000002</v>
      </c>
      <c r="P340" s="99">
        <f t="shared" si="340"/>
        <v>2305.8000000000002</v>
      </c>
      <c r="Q340" s="99">
        <f t="shared" si="340"/>
        <v>2305.8000000000002</v>
      </c>
      <c r="R340" s="99">
        <f t="shared" si="340"/>
        <v>2305.8000000000002</v>
      </c>
      <c r="S340" s="99">
        <f t="shared" si="340"/>
        <v>2305.8000000000002</v>
      </c>
      <c r="T340" s="99">
        <f t="shared" si="340"/>
        <v>2305.8000000000002</v>
      </c>
      <c r="U340" s="99">
        <f t="shared" si="340"/>
        <v>2305.8000000000002</v>
      </c>
      <c r="V340" s="99">
        <f t="shared" si="340"/>
        <v>2305.8000000000002</v>
      </c>
      <c r="W340" s="99">
        <f t="shared" si="340"/>
        <v>2305.8000000000002</v>
      </c>
      <c r="X340" s="99">
        <f t="shared" si="340"/>
        <v>2305.8000000000002</v>
      </c>
      <c r="Y340" s="99">
        <f t="shared" si="340"/>
        <v>2305.8000000000002</v>
      </c>
      <c r="Z340" s="209">
        <f t="shared" si="340"/>
        <v>2305.8000000000002</v>
      </c>
      <c r="AA340" s="210">
        <f t="shared" si="340"/>
        <v>27669.600000000006</v>
      </c>
      <c r="AB340" s="124">
        <f t="shared" si="340"/>
        <v>2305.8000000000002</v>
      </c>
      <c r="AC340" s="135">
        <f t="shared" si="340"/>
        <v>2305.8000000000002</v>
      </c>
      <c r="AD340" s="135">
        <f t="shared" si="340"/>
        <v>2305.8000000000002</v>
      </c>
      <c r="AE340" s="135">
        <f t="shared" si="340"/>
        <v>2305.8000000000002</v>
      </c>
      <c r="AF340" s="135">
        <f t="shared" si="340"/>
        <v>2305.8000000000002</v>
      </c>
      <c r="AG340" s="135">
        <f t="shared" si="340"/>
        <v>2305.8000000000002</v>
      </c>
      <c r="AH340" s="135">
        <f t="shared" si="340"/>
        <v>2305.8000000000002</v>
      </c>
      <c r="AI340" s="135">
        <f t="shared" si="340"/>
        <v>2305.8000000000002</v>
      </c>
      <c r="AJ340" s="135">
        <f t="shared" si="340"/>
        <v>2305.8000000000002</v>
      </c>
      <c r="AK340" s="135">
        <f t="shared" si="340"/>
        <v>2305.8000000000002</v>
      </c>
      <c r="AL340" s="135">
        <f t="shared" si="340"/>
        <v>2305.8000000000002</v>
      </c>
      <c r="AM340" s="135">
        <f t="shared" si="340"/>
        <v>2305.8000000000002</v>
      </c>
      <c r="AN340" s="135">
        <f>SUM(AB340:AM340)</f>
        <v>27669.599999999995</v>
      </c>
      <c r="AO340" s="135">
        <f t="shared" ref="AO340:AP340" si="341">SUM(AO337:AO339)</f>
        <v>2305.8000000000002</v>
      </c>
      <c r="AP340" s="135">
        <f t="shared" si="341"/>
        <v>2305.8000000000002</v>
      </c>
      <c r="AQ340" s="135">
        <f t="shared" ref="AQ340:AR340" si="342">SUM(AQ337:AQ339)</f>
        <v>2305.8000000000002</v>
      </c>
      <c r="AR340" s="135">
        <f t="shared" si="342"/>
        <v>2305.8000000000002</v>
      </c>
      <c r="AS340" s="135">
        <f t="shared" ref="AS340:AY340" si="343">SUM(AS337:AS339)</f>
        <v>2305.8000000000002</v>
      </c>
      <c r="AT340" s="135">
        <f t="shared" si="343"/>
        <v>2305.8000000000002</v>
      </c>
      <c r="AU340" s="135">
        <f t="shared" si="343"/>
        <v>2305.8000000000002</v>
      </c>
      <c r="AV340" s="135">
        <f t="shared" si="343"/>
        <v>0</v>
      </c>
      <c r="AW340" s="135">
        <f t="shared" si="343"/>
        <v>0</v>
      </c>
      <c r="AX340" s="135">
        <f t="shared" si="343"/>
        <v>0</v>
      </c>
      <c r="AY340" s="135">
        <f t="shared" si="343"/>
        <v>0</v>
      </c>
      <c r="AZ340" s="135">
        <f t="shared" ref="AZ340:BC340" si="344">SUM(AZ337:AZ339)</f>
        <v>0</v>
      </c>
      <c r="BA340" s="135">
        <f>SUM(AO340:AZ340)</f>
        <v>16140.599999999999</v>
      </c>
      <c r="BB340" s="135">
        <f t="shared" si="344"/>
        <v>0</v>
      </c>
      <c r="BC340" s="135">
        <f t="shared" si="344"/>
        <v>0</v>
      </c>
      <c r="BD340" s="135">
        <f t="shared" ref="BD340:BF340" si="345">SUM(BD337:BD339)</f>
        <v>0</v>
      </c>
      <c r="BE340" s="135">
        <f t="shared" si="345"/>
        <v>0</v>
      </c>
      <c r="BF340" s="135">
        <f t="shared" si="345"/>
        <v>0</v>
      </c>
      <c r="BG340" s="135">
        <f t="shared" ref="BG340:BM340" si="346">SUM(BG337:BG339)</f>
        <v>0</v>
      </c>
      <c r="BH340" s="135">
        <f t="shared" si="346"/>
        <v>0</v>
      </c>
      <c r="BI340" s="135">
        <f t="shared" si="346"/>
        <v>0</v>
      </c>
      <c r="BJ340" s="135">
        <f t="shared" si="346"/>
        <v>0</v>
      </c>
      <c r="BK340" s="135">
        <f t="shared" si="346"/>
        <v>0</v>
      </c>
      <c r="BL340" s="135">
        <f t="shared" si="346"/>
        <v>0</v>
      </c>
      <c r="BM340" s="135">
        <f t="shared" si="346"/>
        <v>0</v>
      </c>
      <c r="BN340" s="135">
        <f>SUM(BB340:BH340)</f>
        <v>0</v>
      </c>
      <c r="BO340" s="135">
        <f t="shared" ref="BO340:BP340" si="347">SUM(BO337:BO339)</f>
        <v>0</v>
      </c>
      <c r="BP340" s="135">
        <f t="shared" si="347"/>
        <v>0</v>
      </c>
      <c r="BQ340" s="73"/>
      <c r="BR340" s="100">
        <f>+H340+I340+J340+K340+L340+M340+N340+AA340+AN340+BA340</f>
        <v>138348</v>
      </c>
    </row>
    <row r="341" spans="1:70" ht="12.75" customHeight="1" x14ac:dyDescent="0.2">
      <c r="A341" s="70"/>
      <c r="B341" s="63"/>
      <c r="C341" s="62"/>
      <c r="D341" s="120"/>
      <c r="E341" s="51"/>
      <c r="F341" s="121"/>
      <c r="G341" s="51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78"/>
      <c r="BB341" s="78"/>
      <c r="BC341" s="78"/>
      <c r="BD341" s="78"/>
      <c r="BE341" s="78"/>
      <c r="BF341" s="78"/>
      <c r="BG341" s="78"/>
      <c r="BH341" s="78"/>
      <c r="BI341" s="78"/>
      <c r="BJ341" s="78"/>
      <c r="BK341" s="78"/>
      <c r="BL341" s="78"/>
      <c r="BM341" s="78"/>
      <c r="BN341" s="36"/>
      <c r="BO341" s="36"/>
      <c r="BP341" s="36"/>
      <c r="BQ341" s="73"/>
      <c r="BR341" s="36"/>
    </row>
    <row r="342" spans="1:70" ht="12.75" customHeight="1" thickBot="1" x14ac:dyDescent="0.25">
      <c r="A342" s="243" t="s">
        <v>173</v>
      </c>
      <c r="B342" s="244"/>
      <c r="C342" s="244"/>
      <c r="D342" s="245"/>
      <c r="E342" s="51"/>
      <c r="F342" s="121"/>
      <c r="G342" s="51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78"/>
      <c r="BB342" s="78"/>
      <c r="BC342" s="78"/>
      <c r="BD342" s="78"/>
      <c r="BE342" s="78"/>
      <c r="BF342" s="78"/>
      <c r="BG342" s="78"/>
      <c r="BH342" s="78"/>
      <c r="BI342" s="78"/>
      <c r="BJ342" s="78"/>
      <c r="BK342" s="78"/>
      <c r="BL342" s="78"/>
      <c r="BM342" s="78"/>
      <c r="BN342" s="36"/>
      <c r="BO342" s="36"/>
      <c r="BP342" s="36"/>
      <c r="BQ342" s="73"/>
      <c r="BR342" s="36"/>
    </row>
    <row r="343" spans="1:70" ht="15.75" customHeight="1" thickBot="1" x14ac:dyDescent="0.25">
      <c r="A343" s="154"/>
      <c r="B343" s="155" t="s">
        <v>7</v>
      </c>
      <c r="C343" s="156"/>
      <c r="D343" s="157"/>
      <c r="E343" s="158" t="s">
        <v>168</v>
      </c>
      <c r="F343" s="98">
        <v>2285000</v>
      </c>
      <c r="G343" s="51"/>
      <c r="H343" s="1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202"/>
      <c r="BK343" s="202"/>
      <c r="BL343" s="202"/>
      <c r="BM343" s="202"/>
      <c r="BN343" s="1"/>
      <c r="BO343" s="1"/>
      <c r="BP343" s="1"/>
      <c r="BQ343" s="159"/>
      <c r="BR343" s="1"/>
    </row>
    <row r="344" spans="1:70" ht="12.75" customHeight="1" thickBot="1" x14ac:dyDescent="0.35">
      <c r="A344" s="68"/>
      <c r="B344" s="69"/>
      <c r="C344" s="69"/>
      <c r="D344" s="36"/>
      <c r="E344" s="122"/>
      <c r="F344" s="110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78"/>
      <c r="BB344" s="78"/>
      <c r="BC344" s="78"/>
      <c r="BD344" s="78"/>
      <c r="BE344" s="78"/>
      <c r="BF344" s="78"/>
      <c r="BG344" s="78"/>
      <c r="BH344" s="78"/>
      <c r="BI344" s="78"/>
      <c r="BJ344" s="78"/>
      <c r="BK344" s="78"/>
      <c r="BL344" s="78"/>
      <c r="BM344" s="78"/>
      <c r="BN344" s="36"/>
      <c r="BO344" s="36"/>
      <c r="BP344" s="36"/>
      <c r="BQ344" s="73"/>
      <c r="BR344" s="36"/>
    </row>
    <row r="345" spans="1:70" ht="12.75" customHeight="1" thickBot="1" x14ac:dyDescent="0.35">
      <c r="A345" s="68"/>
      <c r="B345" s="69"/>
      <c r="C345" s="69"/>
      <c r="D345" s="36"/>
      <c r="E345" s="123" t="s">
        <v>174</v>
      </c>
      <c r="F345" s="124">
        <f>F340+F334+F63+F48+F39+F250+F343</f>
        <v>2747487.443</v>
      </c>
      <c r="G345" s="116"/>
      <c r="H345" s="11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36"/>
      <c r="BO345" s="36"/>
      <c r="BP345" s="36"/>
      <c r="BQ345" s="73"/>
      <c r="BR345" s="100">
        <f>BR39+BR48+BR63+BR250+BR334+BR340</f>
        <v>376699.73661200004</v>
      </c>
    </row>
    <row r="346" spans="1:70" ht="12.75" customHeight="1" x14ac:dyDescent="0.3">
      <c r="A346" s="68"/>
      <c r="B346" s="69"/>
      <c r="C346" s="69"/>
      <c r="D346" s="36"/>
      <c r="E346" s="122"/>
      <c r="F346" s="100"/>
      <c r="G346" s="100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78"/>
      <c r="BB346" s="78"/>
      <c r="BC346" s="78"/>
      <c r="BD346" s="78"/>
      <c r="BE346" s="78"/>
      <c r="BF346" s="78"/>
      <c r="BG346" s="78"/>
      <c r="BH346" s="78"/>
      <c r="BI346" s="78"/>
      <c r="BJ346" s="78"/>
      <c r="BK346" s="78"/>
      <c r="BL346" s="78"/>
      <c r="BM346" s="78"/>
      <c r="BN346" s="36"/>
      <c r="BO346" s="36"/>
      <c r="BP346" s="36"/>
      <c r="BQ346" s="73"/>
      <c r="BR346" s="36"/>
    </row>
    <row r="347" spans="1:70" ht="12.75" customHeight="1" x14ac:dyDescent="0.3">
      <c r="A347" s="68"/>
      <c r="B347" s="69"/>
      <c r="C347" s="69"/>
      <c r="D347" s="36"/>
      <c r="E347" s="122"/>
      <c r="F347" s="100"/>
      <c r="G347" s="100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78"/>
      <c r="BB347" s="78"/>
      <c r="BC347" s="78"/>
      <c r="BD347" s="78"/>
      <c r="BE347" s="78"/>
      <c r="BF347" s="78"/>
      <c r="BG347" s="78"/>
      <c r="BH347" s="78"/>
      <c r="BI347" s="78"/>
      <c r="BJ347" s="78"/>
      <c r="BK347" s="78"/>
      <c r="BL347" s="78"/>
      <c r="BM347" s="78"/>
      <c r="BN347" s="36"/>
      <c r="BO347" s="36"/>
      <c r="BP347" s="36"/>
      <c r="BQ347" s="73"/>
      <c r="BR347" s="196"/>
    </row>
    <row r="348" spans="1:70" ht="12.75" customHeight="1" x14ac:dyDescent="0.3">
      <c r="A348" s="68"/>
      <c r="B348" s="69"/>
      <c r="C348" s="69"/>
      <c r="D348" s="36"/>
      <c r="E348" s="122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78"/>
      <c r="BB348" s="78"/>
      <c r="BC348" s="78"/>
      <c r="BD348" s="78"/>
      <c r="BE348" s="78"/>
      <c r="BF348" s="78"/>
      <c r="BG348" s="78"/>
      <c r="BH348" s="78"/>
      <c r="BI348" s="78"/>
      <c r="BJ348" s="78"/>
      <c r="BK348" s="78"/>
      <c r="BL348" s="78"/>
      <c r="BM348" s="78"/>
      <c r="BN348" s="36"/>
      <c r="BO348" s="36"/>
      <c r="BP348" s="36"/>
      <c r="BQ348" s="73"/>
      <c r="BR348" s="196"/>
    </row>
    <row r="349" spans="1:70" ht="12.75" customHeight="1" x14ac:dyDescent="0.3">
      <c r="A349" s="68"/>
      <c r="B349" s="69"/>
      <c r="C349" s="69"/>
      <c r="D349" s="36"/>
      <c r="E349" s="122"/>
      <c r="F349" s="19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19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78"/>
      <c r="BB349" s="78"/>
      <c r="BC349" s="78"/>
      <c r="BD349" s="78"/>
      <c r="BE349" s="78"/>
      <c r="BF349" s="78"/>
      <c r="BG349" s="78"/>
      <c r="BH349" s="78"/>
      <c r="BI349" s="78"/>
      <c r="BJ349" s="78"/>
      <c r="BK349" s="78"/>
      <c r="BL349" s="78"/>
      <c r="BM349" s="78"/>
      <c r="BN349" s="36"/>
      <c r="BO349" s="36"/>
      <c r="BP349" s="36"/>
      <c r="BQ349" s="73"/>
      <c r="BR349" s="71"/>
    </row>
    <row r="350" spans="1:70" ht="12.75" customHeight="1" x14ac:dyDescent="0.3">
      <c r="A350" s="68"/>
      <c r="B350" s="69"/>
      <c r="C350" s="69"/>
      <c r="D350" s="36"/>
      <c r="E350" s="122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78"/>
      <c r="BB350" s="78"/>
      <c r="BC350" s="78"/>
      <c r="BD350" s="78"/>
      <c r="BE350" s="78"/>
      <c r="BF350" s="78"/>
      <c r="BG350" s="78"/>
      <c r="BH350" s="78"/>
      <c r="BI350" s="78"/>
      <c r="BJ350" s="78"/>
      <c r="BK350" s="78"/>
      <c r="BL350" s="78"/>
      <c r="BM350" s="78"/>
      <c r="BN350" s="36"/>
      <c r="BO350" s="36"/>
      <c r="BP350" s="36"/>
      <c r="BQ350" s="73"/>
      <c r="BR350" s="71"/>
    </row>
    <row r="351" spans="1:70" ht="12.75" customHeight="1" x14ac:dyDescent="0.3">
      <c r="A351" s="68"/>
      <c r="B351" s="69"/>
      <c r="C351" s="69"/>
      <c r="D351" s="36"/>
      <c r="E351" s="122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78"/>
      <c r="BB351" s="78"/>
      <c r="BC351" s="78"/>
      <c r="BD351" s="78"/>
      <c r="BE351" s="78"/>
      <c r="BF351" s="78"/>
      <c r="BG351" s="78"/>
      <c r="BH351" s="78"/>
      <c r="BI351" s="78"/>
      <c r="BJ351" s="78"/>
      <c r="BK351" s="78"/>
      <c r="BL351" s="78"/>
      <c r="BM351" s="78"/>
      <c r="BN351" s="36"/>
      <c r="BO351" s="36"/>
      <c r="BP351" s="36"/>
      <c r="BQ351" s="73"/>
      <c r="BR351" s="71"/>
    </row>
    <row r="352" spans="1:70" ht="12.75" customHeight="1" x14ac:dyDescent="0.3">
      <c r="A352" s="68"/>
      <c r="B352" s="69"/>
      <c r="C352" s="69"/>
      <c r="D352" s="36"/>
      <c r="E352" s="122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78"/>
      <c r="BB352" s="78"/>
      <c r="BC352" s="78"/>
      <c r="BD352" s="78"/>
      <c r="BE352" s="78"/>
      <c r="BF352" s="78"/>
      <c r="BG352" s="78"/>
      <c r="BH352" s="78"/>
      <c r="BI352" s="78"/>
      <c r="BJ352" s="78"/>
      <c r="BK352" s="78"/>
      <c r="BL352" s="78"/>
      <c r="BM352" s="78"/>
      <c r="BN352" s="36"/>
      <c r="BO352" s="36"/>
      <c r="BP352" s="36"/>
      <c r="BQ352" s="73"/>
      <c r="BR352" s="71"/>
    </row>
    <row r="353" spans="1:70" ht="12.75" customHeight="1" x14ac:dyDescent="0.3">
      <c r="A353" s="68"/>
      <c r="B353" s="69"/>
      <c r="C353" s="69"/>
      <c r="D353" s="36"/>
      <c r="E353" s="122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78"/>
      <c r="BB353" s="78"/>
      <c r="BC353" s="78"/>
      <c r="BD353" s="78"/>
      <c r="BE353" s="78"/>
      <c r="BF353" s="78"/>
      <c r="BG353" s="78"/>
      <c r="BH353" s="78"/>
      <c r="BI353" s="78"/>
      <c r="BJ353" s="78"/>
      <c r="BK353" s="78"/>
      <c r="BL353" s="78"/>
      <c r="BM353" s="78"/>
      <c r="BN353" s="36"/>
      <c r="BO353" s="36"/>
      <c r="BP353" s="36"/>
      <c r="BQ353" s="73"/>
      <c r="BR353" s="71"/>
    </row>
    <row r="354" spans="1:70" ht="12.75" customHeight="1" x14ac:dyDescent="0.3">
      <c r="A354" s="68"/>
      <c r="B354" s="69"/>
      <c r="C354" s="69"/>
      <c r="D354" s="36"/>
      <c r="E354" s="122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78"/>
      <c r="BB354" s="78"/>
      <c r="BC354" s="78"/>
      <c r="BD354" s="78"/>
      <c r="BE354" s="78"/>
      <c r="BF354" s="78"/>
      <c r="BG354" s="78"/>
      <c r="BH354" s="78"/>
      <c r="BI354" s="78"/>
      <c r="BJ354" s="78"/>
      <c r="BK354" s="78"/>
      <c r="BL354" s="78"/>
      <c r="BM354" s="78"/>
      <c r="BN354" s="36"/>
      <c r="BO354" s="36"/>
      <c r="BP354" s="36"/>
      <c r="BQ354" s="73"/>
      <c r="BR354" s="71"/>
    </row>
    <row r="355" spans="1:70" ht="12.75" customHeight="1" x14ac:dyDescent="0.3">
      <c r="A355" s="68"/>
      <c r="B355" s="69"/>
      <c r="C355" s="69"/>
      <c r="D355" s="36"/>
      <c r="E355" s="122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78"/>
      <c r="BB355" s="78"/>
      <c r="BC355" s="78"/>
      <c r="BD355" s="78"/>
      <c r="BE355" s="78"/>
      <c r="BF355" s="78"/>
      <c r="BG355" s="78"/>
      <c r="BH355" s="78"/>
      <c r="BI355" s="78"/>
      <c r="BJ355" s="78"/>
      <c r="BK355" s="78"/>
      <c r="BL355" s="78"/>
      <c r="BM355" s="78"/>
      <c r="BN355" s="36"/>
      <c r="BO355" s="36"/>
      <c r="BP355" s="36"/>
      <c r="BQ355" s="73"/>
      <c r="BR355" s="71"/>
    </row>
    <row r="356" spans="1:70" ht="12.75" customHeight="1" x14ac:dyDescent="0.3">
      <c r="A356" s="68"/>
      <c r="B356" s="69"/>
      <c r="C356" s="69"/>
      <c r="D356" s="36"/>
      <c r="E356" s="122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78"/>
      <c r="BB356" s="78"/>
      <c r="BC356" s="78"/>
      <c r="BD356" s="78"/>
      <c r="BE356" s="78"/>
      <c r="BF356" s="78"/>
      <c r="BG356" s="78"/>
      <c r="BH356" s="78"/>
      <c r="BI356" s="78"/>
      <c r="BJ356" s="78"/>
      <c r="BK356" s="78"/>
      <c r="BL356" s="78"/>
      <c r="BM356" s="78"/>
      <c r="BN356" s="36"/>
      <c r="BO356" s="36"/>
      <c r="BP356" s="36"/>
      <c r="BQ356" s="73"/>
      <c r="BR356" s="71"/>
    </row>
    <row r="357" spans="1:70" ht="12.75" customHeight="1" x14ac:dyDescent="0.3">
      <c r="A357" s="68"/>
      <c r="B357" s="69"/>
      <c r="C357" s="69"/>
      <c r="D357" s="36"/>
      <c r="E357" s="122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78"/>
      <c r="BB357" s="78"/>
      <c r="BC357" s="78"/>
      <c r="BD357" s="78"/>
      <c r="BE357" s="78"/>
      <c r="BF357" s="78"/>
      <c r="BG357" s="78"/>
      <c r="BH357" s="78"/>
      <c r="BI357" s="78"/>
      <c r="BJ357" s="78"/>
      <c r="BK357" s="78"/>
      <c r="BL357" s="78"/>
      <c r="BM357" s="78"/>
      <c r="BN357" s="36"/>
      <c r="BO357" s="36"/>
      <c r="BP357" s="36"/>
      <c r="BQ357" s="73"/>
      <c r="BR357" s="71"/>
    </row>
    <row r="358" spans="1:70" ht="12.75" customHeight="1" x14ac:dyDescent="0.3">
      <c r="A358" s="68"/>
      <c r="B358" s="69"/>
      <c r="C358" s="69"/>
      <c r="D358" s="36"/>
      <c r="E358" s="122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78"/>
      <c r="BB358" s="78"/>
      <c r="BC358" s="78"/>
      <c r="BD358" s="78"/>
      <c r="BE358" s="78"/>
      <c r="BF358" s="78"/>
      <c r="BG358" s="78"/>
      <c r="BH358" s="78"/>
      <c r="BI358" s="78"/>
      <c r="BJ358" s="78"/>
      <c r="BK358" s="78"/>
      <c r="BL358" s="78"/>
      <c r="BM358" s="78"/>
      <c r="BN358" s="36"/>
      <c r="BO358" s="36"/>
      <c r="BP358" s="36"/>
      <c r="BQ358" s="73"/>
      <c r="BR358" s="71"/>
    </row>
    <row r="359" spans="1:70" ht="12.75" customHeight="1" x14ac:dyDescent="0.3">
      <c r="A359" s="68"/>
      <c r="B359" s="69"/>
      <c r="C359" s="69"/>
      <c r="D359" s="36"/>
      <c r="E359" s="122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78"/>
      <c r="BB359" s="78"/>
      <c r="BC359" s="78"/>
      <c r="BD359" s="78"/>
      <c r="BE359" s="78"/>
      <c r="BF359" s="78"/>
      <c r="BG359" s="78"/>
      <c r="BH359" s="78"/>
      <c r="BI359" s="78"/>
      <c r="BJ359" s="78"/>
      <c r="BK359" s="78"/>
      <c r="BL359" s="78"/>
      <c r="BM359" s="78"/>
      <c r="BN359" s="36"/>
      <c r="BO359" s="36"/>
      <c r="BP359" s="36"/>
      <c r="BQ359" s="73"/>
      <c r="BR359" s="71"/>
    </row>
    <row r="360" spans="1:70" ht="12.75" customHeight="1" x14ac:dyDescent="0.3">
      <c r="A360" s="68"/>
      <c r="B360" s="69"/>
      <c r="C360" s="69"/>
      <c r="D360" s="36"/>
      <c r="E360" s="122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78"/>
      <c r="BB360" s="78"/>
      <c r="BC360" s="78"/>
      <c r="BD360" s="78"/>
      <c r="BE360" s="78"/>
      <c r="BF360" s="78"/>
      <c r="BG360" s="78"/>
      <c r="BH360" s="78"/>
      <c r="BI360" s="78"/>
      <c r="BJ360" s="78"/>
      <c r="BK360" s="78"/>
      <c r="BL360" s="78"/>
      <c r="BM360" s="78"/>
      <c r="BN360" s="36"/>
      <c r="BO360" s="36"/>
      <c r="BP360" s="36"/>
      <c r="BQ360" s="73"/>
      <c r="BR360" s="71"/>
    </row>
    <row r="361" spans="1:70" ht="12.75" customHeight="1" x14ac:dyDescent="0.3">
      <c r="A361" s="68"/>
      <c r="B361" s="69"/>
      <c r="C361" s="69"/>
      <c r="D361" s="36"/>
      <c r="E361" s="122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78"/>
      <c r="BB361" s="78"/>
      <c r="BC361" s="78"/>
      <c r="BD361" s="78"/>
      <c r="BE361" s="78"/>
      <c r="BF361" s="78"/>
      <c r="BG361" s="78"/>
      <c r="BH361" s="78"/>
      <c r="BI361" s="78"/>
      <c r="BJ361" s="78"/>
      <c r="BK361" s="78"/>
      <c r="BL361" s="78"/>
      <c r="BM361" s="78"/>
      <c r="BN361" s="36"/>
      <c r="BO361" s="36"/>
      <c r="BP361" s="36"/>
      <c r="BQ361" s="73"/>
      <c r="BR361" s="71"/>
    </row>
    <row r="362" spans="1:70" ht="12.75" customHeight="1" x14ac:dyDescent="0.3">
      <c r="A362" s="68"/>
      <c r="B362" s="69"/>
      <c r="C362" s="69"/>
      <c r="D362" s="36"/>
      <c r="E362" s="122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78"/>
      <c r="BB362" s="78"/>
      <c r="BC362" s="78"/>
      <c r="BD362" s="78"/>
      <c r="BE362" s="78"/>
      <c r="BF362" s="78"/>
      <c r="BG362" s="78"/>
      <c r="BH362" s="78"/>
      <c r="BI362" s="78"/>
      <c r="BJ362" s="78"/>
      <c r="BK362" s="78"/>
      <c r="BL362" s="78"/>
      <c r="BM362" s="78"/>
      <c r="BN362" s="36"/>
      <c r="BO362" s="36"/>
      <c r="BP362" s="36"/>
      <c r="BQ362" s="73"/>
      <c r="BR362" s="71"/>
    </row>
    <row r="363" spans="1:70" ht="12.75" customHeight="1" x14ac:dyDescent="0.3">
      <c r="A363" s="68"/>
      <c r="B363" s="69"/>
      <c r="C363" s="69"/>
      <c r="D363" s="36"/>
      <c r="E363" s="122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78"/>
      <c r="BB363" s="78"/>
      <c r="BC363" s="78"/>
      <c r="BD363" s="78"/>
      <c r="BE363" s="78"/>
      <c r="BF363" s="78"/>
      <c r="BG363" s="78"/>
      <c r="BH363" s="78"/>
      <c r="BI363" s="78"/>
      <c r="BJ363" s="78"/>
      <c r="BK363" s="78"/>
      <c r="BL363" s="78"/>
      <c r="BM363" s="78"/>
      <c r="BN363" s="36"/>
      <c r="BO363" s="36"/>
      <c r="BP363" s="36"/>
      <c r="BQ363" s="73"/>
      <c r="BR363" s="71"/>
    </row>
    <row r="364" spans="1:70" ht="12.75" customHeight="1" x14ac:dyDescent="0.3">
      <c r="A364" s="68"/>
      <c r="B364" s="69"/>
      <c r="C364" s="69"/>
      <c r="D364" s="36"/>
      <c r="E364" s="122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78"/>
      <c r="BB364" s="78"/>
      <c r="BC364" s="78"/>
      <c r="BD364" s="78"/>
      <c r="BE364" s="78"/>
      <c r="BF364" s="78"/>
      <c r="BG364" s="78"/>
      <c r="BH364" s="78"/>
      <c r="BI364" s="78"/>
      <c r="BJ364" s="78"/>
      <c r="BK364" s="78"/>
      <c r="BL364" s="78"/>
      <c r="BM364" s="78"/>
      <c r="BN364" s="36"/>
      <c r="BO364" s="36"/>
      <c r="BP364" s="36"/>
      <c r="BQ364" s="73"/>
      <c r="BR364" s="71"/>
    </row>
    <row r="365" spans="1:70" ht="12.75" customHeight="1" x14ac:dyDescent="0.3">
      <c r="A365" s="68"/>
      <c r="B365" s="69"/>
      <c r="C365" s="69"/>
      <c r="D365" s="36"/>
      <c r="E365" s="122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78"/>
      <c r="BB365" s="78"/>
      <c r="BC365" s="78"/>
      <c r="BD365" s="78"/>
      <c r="BE365" s="78"/>
      <c r="BF365" s="78"/>
      <c r="BG365" s="78"/>
      <c r="BH365" s="78"/>
      <c r="BI365" s="78"/>
      <c r="BJ365" s="78"/>
      <c r="BK365" s="78"/>
      <c r="BL365" s="78"/>
      <c r="BM365" s="78"/>
      <c r="BN365" s="36"/>
      <c r="BO365" s="36"/>
      <c r="BP365" s="36"/>
      <c r="BQ365" s="73"/>
      <c r="BR365" s="71"/>
    </row>
    <row r="366" spans="1:70" ht="12.75" customHeight="1" x14ac:dyDescent="0.3">
      <c r="A366" s="68"/>
      <c r="B366" s="69"/>
      <c r="C366" s="69"/>
      <c r="D366" s="36"/>
      <c r="E366" s="122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78"/>
      <c r="BB366" s="78"/>
      <c r="BC366" s="78"/>
      <c r="BD366" s="78"/>
      <c r="BE366" s="78"/>
      <c r="BF366" s="78"/>
      <c r="BG366" s="78"/>
      <c r="BH366" s="78"/>
      <c r="BI366" s="78"/>
      <c r="BJ366" s="78"/>
      <c r="BK366" s="78"/>
      <c r="BL366" s="78"/>
      <c r="BM366" s="78"/>
      <c r="BN366" s="36"/>
      <c r="BO366" s="36"/>
      <c r="BP366" s="36"/>
      <c r="BQ366" s="73"/>
      <c r="BR366" s="71"/>
    </row>
    <row r="367" spans="1:70" ht="12.75" customHeight="1" x14ac:dyDescent="0.3">
      <c r="A367" s="68"/>
      <c r="B367" s="69"/>
      <c r="C367" s="69"/>
      <c r="D367" s="36"/>
      <c r="E367" s="122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78"/>
      <c r="BB367" s="78"/>
      <c r="BC367" s="78"/>
      <c r="BD367" s="78"/>
      <c r="BE367" s="78"/>
      <c r="BF367" s="78"/>
      <c r="BG367" s="78"/>
      <c r="BH367" s="78"/>
      <c r="BI367" s="78"/>
      <c r="BJ367" s="78"/>
      <c r="BK367" s="78"/>
      <c r="BL367" s="78"/>
      <c r="BM367" s="78"/>
      <c r="BN367" s="36"/>
      <c r="BO367" s="36"/>
      <c r="BP367" s="36"/>
      <c r="BQ367" s="73"/>
      <c r="BR367" s="71"/>
    </row>
    <row r="368" spans="1:70" ht="12.75" customHeight="1" x14ac:dyDescent="0.3">
      <c r="A368" s="68"/>
      <c r="B368" s="69"/>
      <c r="C368" s="69"/>
      <c r="D368" s="36"/>
      <c r="E368" s="122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78"/>
      <c r="BB368" s="78"/>
      <c r="BC368" s="78"/>
      <c r="BD368" s="78"/>
      <c r="BE368" s="78"/>
      <c r="BF368" s="78"/>
      <c r="BG368" s="78"/>
      <c r="BH368" s="78"/>
      <c r="BI368" s="78"/>
      <c r="BJ368" s="78"/>
      <c r="BK368" s="78"/>
      <c r="BL368" s="78"/>
      <c r="BM368" s="78"/>
      <c r="BN368" s="36"/>
      <c r="BO368" s="36"/>
      <c r="BP368" s="36"/>
      <c r="BQ368" s="73"/>
      <c r="BR368" s="71"/>
    </row>
    <row r="369" spans="1:70" ht="12.75" customHeight="1" x14ac:dyDescent="0.3">
      <c r="A369" s="68"/>
      <c r="B369" s="69"/>
      <c r="C369" s="69"/>
      <c r="D369" s="36"/>
      <c r="E369" s="122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78"/>
      <c r="BB369" s="78"/>
      <c r="BC369" s="78"/>
      <c r="BD369" s="78"/>
      <c r="BE369" s="78"/>
      <c r="BF369" s="78"/>
      <c r="BG369" s="78"/>
      <c r="BH369" s="78"/>
      <c r="BI369" s="78"/>
      <c r="BJ369" s="78"/>
      <c r="BK369" s="78"/>
      <c r="BL369" s="78"/>
      <c r="BM369" s="78"/>
      <c r="BN369" s="36"/>
      <c r="BO369" s="36"/>
      <c r="BP369" s="36"/>
      <c r="BQ369" s="73"/>
      <c r="BR369" s="71"/>
    </row>
    <row r="370" spans="1:70" ht="12.75" customHeight="1" x14ac:dyDescent="0.3">
      <c r="A370" s="68"/>
      <c r="B370" s="69"/>
      <c r="C370" s="69"/>
      <c r="D370" s="36"/>
      <c r="E370" s="122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78"/>
      <c r="BB370" s="78"/>
      <c r="BC370" s="78"/>
      <c r="BD370" s="78"/>
      <c r="BE370" s="78"/>
      <c r="BF370" s="78"/>
      <c r="BG370" s="78"/>
      <c r="BH370" s="78"/>
      <c r="BI370" s="78"/>
      <c r="BJ370" s="78"/>
      <c r="BK370" s="78"/>
      <c r="BL370" s="78"/>
      <c r="BM370" s="78"/>
      <c r="BN370" s="36"/>
      <c r="BO370" s="36"/>
      <c r="BP370" s="36"/>
      <c r="BQ370" s="73"/>
      <c r="BR370" s="71"/>
    </row>
    <row r="371" spans="1:70" ht="12.75" customHeight="1" x14ac:dyDescent="0.3">
      <c r="A371" s="68"/>
      <c r="B371" s="69"/>
      <c r="C371" s="69"/>
      <c r="D371" s="36"/>
      <c r="E371" s="122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78"/>
      <c r="BB371" s="78"/>
      <c r="BC371" s="78"/>
      <c r="BD371" s="78"/>
      <c r="BE371" s="78"/>
      <c r="BF371" s="78"/>
      <c r="BG371" s="78"/>
      <c r="BH371" s="78"/>
      <c r="BI371" s="78"/>
      <c r="BJ371" s="78"/>
      <c r="BK371" s="78"/>
      <c r="BL371" s="78"/>
      <c r="BM371" s="78"/>
      <c r="BN371" s="36"/>
      <c r="BO371" s="36"/>
      <c r="BP371" s="36"/>
      <c r="BQ371" s="73"/>
      <c r="BR371" s="71"/>
    </row>
    <row r="372" spans="1:70" ht="12.75" customHeight="1" x14ac:dyDescent="0.3">
      <c r="A372" s="68"/>
      <c r="B372" s="69"/>
      <c r="C372" s="69"/>
      <c r="D372" s="36"/>
      <c r="E372" s="122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78"/>
      <c r="BB372" s="78"/>
      <c r="BC372" s="78"/>
      <c r="BD372" s="78"/>
      <c r="BE372" s="78"/>
      <c r="BF372" s="78"/>
      <c r="BG372" s="78"/>
      <c r="BH372" s="78"/>
      <c r="BI372" s="78"/>
      <c r="BJ372" s="78"/>
      <c r="BK372" s="78"/>
      <c r="BL372" s="78"/>
      <c r="BM372" s="78"/>
      <c r="BN372" s="36"/>
      <c r="BO372" s="36"/>
      <c r="BP372" s="36"/>
      <c r="BQ372" s="73"/>
      <c r="BR372" s="71"/>
    </row>
    <row r="373" spans="1:70" ht="12.75" customHeight="1" x14ac:dyDescent="0.3">
      <c r="A373" s="68"/>
      <c r="B373" s="69"/>
      <c r="C373" s="69"/>
      <c r="D373" s="36"/>
      <c r="E373" s="122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78"/>
      <c r="BB373" s="78"/>
      <c r="BC373" s="78"/>
      <c r="BD373" s="78"/>
      <c r="BE373" s="78"/>
      <c r="BF373" s="78"/>
      <c r="BG373" s="78"/>
      <c r="BH373" s="78"/>
      <c r="BI373" s="78"/>
      <c r="BJ373" s="78"/>
      <c r="BK373" s="78"/>
      <c r="BL373" s="78"/>
      <c r="BM373" s="78"/>
      <c r="BN373" s="36"/>
      <c r="BO373" s="36"/>
      <c r="BP373" s="36"/>
      <c r="BQ373" s="73"/>
      <c r="BR373" s="71"/>
    </row>
    <row r="374" spans="1:70" ht="12.75" customHeight="1" x14ac:dyDescent="0.3">
      <c r="A374" s="68"/>
      <c r="B374" s="69"/>
      <c r="C374" s="69"/>
      <c r="D374" s="36"/>
      <c r="E374" s="122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36"/>
      <c r="BO374" s="36"/>
      <c r="BP374" s="36"/>
      <c r="BQ374" s="73"/>
      <c r="BR374" s="71"/>
    </row>
    <row r="375" spans="1:70" ht="12.75" customHeight="1" x14ac:dyDescent="0.3">
      <c r="A375" s="68"/>
      <c r="B375" s="69"/>
      <c r="C375" s="69"/>
      <c r="D375" s="36"/>
      <c r="E375" s="122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36"/>
      <c r="BO375" s="36"/>
      <c r="BP375" s="36"/>
      <c r="BQ375" s="73"/>
      <c r="BR375" s="71"/>
    </row>
    <row r="376" spans="1:70" ht="12.75" customHeight="1" x14ac:dyDescent="0.3">
      <c r="A376" s="68"/>
      <c r="B376" s="69"/>
      <c r="C376" s="69"/>
      <c r="D376" s="36"/>
      <c r="E376" s="122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36"/>
      <c r="BO376" s="36"/>
      <c r="BP376" s="36"/>
      <c r="BQ376" s="73"/>
      <c r="BR376" s="71"/>
    </row>
    <row r="377" spans="1:70" ht="12.75" customHeight="1" x14ac:dyDescent="0.3">
      <c r="A377" s="68"/>
      <c r="B377" s="69"/>
      <c r="C377" s="69"/>
      <c r="D377" s="36"/>
      <c r="E377" s="122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36"/>
      <c r="BO377" s="36"/>
      <c r="BP377" s="36"/>
      <c r="BQ377" s="73"/>
      <c r="BR377" s="71"/>
    </row>
    <row r="378" spans="1:70" ht="12.75" customHeight="1" x14ac:dyDescent="0.3">
      <c r="A378" s="68"/>
      <c r="B378" s="69"/>
      <c r="C378" s="69"/>
      <c r="D378" s="36"/>
      <c r="E378" s="122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36"/>
      <c r="BO378" s="36"/>
      <c r="BP378" s="36"/>
      <c r="BQ378" s="73"/>
      <c r="BR378" s="71"/>
    </row>
    <row r="379" spans="1:70" ht="12.75" customHeight="1" x14ac:dyDescent="0.3">
      <c r="A379" s="68"/>
      <c r="B379" s="69"/>
      <c r="C379" s="69"/>
      <c r="D379" s="36"/>
      <c r="E379" s="122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36"/>
      <c r="BO379" s="36"/>
      <c r="BP379" s="36"/>
      <c r="BQ379" s="73"/>
      <c r="BR379" s="71"/>
    </row>
    <row r="380" spans="1:70" ht="12.75" customHeight="1" x14ac:dyDescent="0.3">
      <c r="A380" s="68"/>
      <c r="B380" s="69"/>
      <c r="C380" s="69"/>
      <c r="D380" s="36"/>
      <c r="E380" s="122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36"/>
      <c r="BO380" s="36"/>
      <c r="BP380" s="36"/>
      <c r="BQ380" s="73"/>
      <c r="BR380" s="71"/>
    </row>
    <row r="381" spans="1:70" ht="12.75" customHeight="1" x14ac:dyDescent="0.3">
      <c r="A381" s="68"/>
      <c r="B381" s="69"/>
      <c r="C381" s="69"/>
      <c r="D381" s="36"/>
      <c r="E381" s="122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36"/>
      <c r="BO381" s="36"/>
      <c r="BP381" s="36"/>
      <c r="BQ381" s="73"/>
      <c r="BR381" s="71"/>
    </row>
    <row r="382" spans="1:70" ht="12.75" customHeight="1" x14ac:dyDescent="0.3">
      <c r="A382" s="68"/>
      <c r="B382" s="69"/>
      <c r="C382" s="69"/>
      <c r="D382" s="36"/>
      <c r="E382" s="122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36"/>
      <c r="BO382" s="36"/>
      <c r="BP382" s="36"/>
      <c r="BQ382" s="73"/>
      <c r="BR382" s="71"/>
    </row>
    <row r="383" spans="1:70" ht="12.75" customHeight="1" x14ac:dyDescent="0.3">
      <c r="A383" s="68"/>
      <c r="B383" s="69"/>
      <c r="C383" s="69"/>
      <c r="D383" s="36"/>
      <c r="E383" s="122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36"/>
      <c r="BO383" s="36"/>
      <c r="BP383" s="36"/>
      <c r="BQ383" s="73"/>
      <c r="BR383" s="71"/>
    </row>
    <row r="384" spans="1:70" ht="12.75" customHeight="1" x14ac:dyDescent="0.3">
      <c r="A384" s="68"/>
      <c r="B384" s="69"/>
      <c r="C384" s="69"/>
      <c r="D384" s="36"/>
      <c r="E384" s="122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36"/>
      <c r="BO384" s="36"/>
      <c r="BP384" s="36"/>
      <c r="BQ384" s="73"/>
      <c r="BR384" s="71"/>
    </row>
    <row r="385" spans="1:70" ht="12.75" customHeight="1" x14ac:dyDescent="0.3">
      <c r="A385" s="68"/>
      <c r="B385" s="69"/>
      <c r="C385" s="69"/>
      <c r="D385" s="36"/>
      <c r="E385" s="122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36"/>
      <c r="BO385" s="36"/>
      <c r="BP385" s="36"/>
      <c r="BQ385" s="73"/>
      <c r="BR385" s="71"/>
    </row>
    <row r="386" spans="1:70" ht="12.75" customHeight="1" x14ac:dyDescent="0.3">
      <c r="A386" s="68"/>
      <c r="B386" s="69"/>
      <c r="C386" s="69"/>
      <c r="D386" s="36"/>
      <c r="E386" s="122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36"/>
      <c r="BO386" s="36"/>
      <c r="BP386" s="36"/>
      <c r="BQ386" s="73"/>
      <c r="BR386" s="71"/>
    </row>
    <row r="387" spans="1:70" ht="12.75" customHeight="1" x14ac:dyDescent="0.3">
      <c r="A387" s="68"/>
      <c r="B387" s="69"/>
      <c r="C387" s="69"/>
      <c r="D387" s="36"/>
      <c r="E387" s="122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36"/>
      <c r="BO387" s="36"/>
      <c r="BP387" s="36"/>
      <c r="BQ387" s="73"/>
      <c r="BR387" s="71"/>
    </row>
    <row r="388" spans="1:70" ht="12.75" customHeight="1" x14ac:dyDescent="0.3">
      <c r="A388" s="68"/>
      <c r="B388" s="69"/>
      <c r="C388" s="69"/>
      <c r="D388" s="36"/>
      <c r="E388" s="122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36"/>
      <c r="BO388" s="36"/>
      <c r="BP388" s="36"/>
      <c r="BQ388" s="73"/>
      <c r="BR388" s="71"/>
    </row>
    <row r="389" spans="1:70" ht="12.75" customHeight="1" x14ac:dyDescent="0.3">
      <c r="A389" s="68"/>
      <c r="B389" s="69"/>
      <c r="C389" s="69"/>
      <c r="D389" s="36"/>
      <c r="E389" s="122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36"/>
      <c r="BO389" s="36"/>
      <c r="BP389" s="36"/>
      <c r="BQ389" s="73"/>
      <c r="BR389" s="71"/>
    </row>
    <row r="390" spans="1:70" ht="12.75" customHeight="1" x14ac:dyDescent="0.3">
      <c r="A390" s="68"/>
      <c r="B390" s="69"/>
      <c r="C390" s="69"/>
      <c r="D390" s="36"/>
      <c r="E390" s="122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36"/>
      <c r="BO390" s="36"/>
      <c r="BP390" s="36"/>
      <c r="BQ390" s="73"/>
      <c r="BR390" s="71"/>
    </row>
    <row r="391" spans="1:70" ht="12.75" customHeight="1" x14ac:dyDescent="0.3">
      <c r="A391" s="68"/>
      <c r="B391" s="69"/>
      <c r="C391" s="69"/>
      <c r="D391" s="36"/>
      <c r="E391" s="122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36"/>
      <c r="BO391" s="36"/>
      <c r="BP391" s="36"/>
      <c r="BQ391" s="73"/>
      <c r="BR391" s="71"/>
    </row>
    <row r="392" spans="1:70" ht="12.75" customHeight="1" x14ac:dyDescent="0.3">
      <c r="A392" s="68"/>
      <c r="B392" s="69"/>
      <c r="C392" s="69"/>
      <c r="D392" s="36"/>
      <c r="E392" s="122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36"/>
      <c r="BO392" s="36"/>
      <c r="BP392" s="36"/>
      <c r="BQ392" s="73"/>
      <c r="BR392" s="71"/>
    </row>
    <row r="393" spans="1:70" ht="12.75" customHeight="1" x14ac:dyDescent="0.3">
      <c r="A393" s="68"/>
      <c r="B393" s="69"/>
      <c r="C393" s="69"/>
      <c r="D393" s="36"/>
      <c r="E393" s="122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36"/>
      <c r="BO393" s="36"/>
      <c r="BP393" s="36"/>
      <c r="BQ393" s="73"/>
      <c r="BR393" s="71"/>
    </row>
    <row r="394" spans="1:70" ht="12.75" customHeight="1" x14ac:dyDescent="0.3">
      <c r="A394" s="68"/>
      <c r="B394" s="69"/>
      <c r="C394" s="69"/>
      <c r="D394" s="36"/>
      <c r="E394" s="122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36"/>
      <c r="BO394" s="36"/>
      <c r="BP394" s="36"/>
      <c r="BQ394" s="73"/>
      <c r="BR394" s="71"/>
    </row>
    <row r="395" spans="1:70" ht="12.75" customHeight="1" x14ac:dyDescent="0.3">
      <c r="A395" s="68"/>
      <c r="B395" s="69"/>
      <c r="C395" s="69"/>
      <c r="D395" s="36"/>
      <c r="E395" s="122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36"/>
      <c r="BO395" s="36"/>
      <c r="BP395" s="36"/>
      <c r="BQ395" s="73"/>
      <c r="BR395" s="71"/>
    </row>
    <row r="396" spans="1:70" ht="12.75" customHeight="1" x14ac:dyDescent="0.3">
      <c r="A396" s="68"/>
      <c r="B396" s="69"/>
      <c r="C396" s="69"/>
      <c r="D396" s="36"/>
      <c r="E396" s="122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36"/>
      <c r="BO396" s="36"/>
      <c r="BP396" s="36"/>
      <c r="BQ396" s="73"/>
      <c r="BR396" s="71"/>
    </row>
    <row r="397" spans="1:70" ht="12.75" customHeight="1" x14ac:dyDescent="0.3">
      <c r="A397" s="68"/>
      <c r="B397" s="69"/>
      <c r="C397" s="69"/>
      <c r="D397" s="36"/>
      <c r="E397" s="122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36"/>
      <c r="BO397" s="36"/>
      <c r="BP397" s="36"/>
      <c r="BQ397" s="73"/>
      <c r="BR397" s="71"/>
    </row>
    <row r="398" spans="1:70" ht="12.75" customHeight="1" x14ac:dyDescent="0.3">
      <c r="A398" s="68"/>
      <c r="B398" s="69"/>
      <c r="C398" s="69"/>
      <c r="D398" s="36"/>
      <c r="E398" s="122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36"/>
      <c r="BO398" s="36"/>
      <c r="BP398" s="36"/>
      <c r="BQ398" s="73"/>
      <c r="BR398" s="71"/>
    </row>
    <row r="399" spans="1:70" ht="12.75" customHeight="1" x14ac:dyDescent="0.3">
      <c r="A399" s="68"/>
      <c r="B399" s="69"/>
      <c r="C399" s="69"/>
      <c r="D399" s="36"/>
      <c r="E399" s="122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36"/>
      <c r="BO399" s="36"/>
      <c r="BP399" s="36"/>
      <c r="BQ399" s="73"/>
      <c r="BR399" s="71"/>
    </row>
    <row r="400" spans="1:70" ht="12.75" customHeight="1" x14ac:dyDescent="0.3">
      <c r="A400" s="68"/>
      <c r="B400" s="69"/>
      <c r="C400" s="69"/>
      <c r="D400" s="36"/>
      <c r="E400" s="122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36"/>
      <c r="BO400" s="36"/>
      <c r="BP400" s="36"/>
      <c r="BQ400" s="73"/>
      <c r="BR400" s="71"/>
    </row>
    <row r="401" spans="1:70" ht="12.75" customHeight="1" x14ac:dyDescent="0.3">
      <c r="A401" s="68"/>
      <c r="B401" s="69"/>
      <c r="C401" s="69"/>
      <c r="D401" s="36"/>
      <c r="E401" s="122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36"/>
      <c r="BO401" s="36"/>
      <c r="BP401" s="36"/>
      <c r="BQ401" s="73"/>
      <c r="BR401" s="71"/>
    </row>
    <row r="402" spans="1:70" ht="12.75" customHeight="1" x14ac:dyDescent="0.3">
      <c r="A402" s="68"/>
      <c r="B402" s="69"/>
      <c r="C402" s="69"/>
      <c r="D402" s="36"/>
      <c r="E402" s="122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36"/>
      <c r="BO402" s="36"/>
      <c r="BP402" s="36"/>
      <c r="BQ402" s="73"/>
      <c r="BR402" s="71"/>
    </row>
    <row r="403" spans="1:70" ht="12.75" customHeight="1" x14ac:dyDescent="0.3">
      <c r="A403" s="68"/>
      <c r="B403" s="69"/>
      <c r="C403" s="69"/>
      <c r="D403" s="36"/>
      <c r="E403" s="122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36"/>
      <c r="BO403" s="36"/>
      <c r="BP403" s="36"/>
      <c r="BQ403" s="73"/>
      <c r="BR403" s="71"/>
    </row>
    <row r="404" spans="1:70" ht="12.75" customHeight="1" x14ac:dyDescent="0.3">
      <c r="A404" s="68"/>
      <c r="B404" s="69"/>
      <c r="C404" s="69"/>
      <c r="D404" s="36"/>
      <c r="E404" s="122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36"/>
      <c r="BO404" s="36"/>
      <c r="BP404" s="36"/>
      <c r="BQ404" s="73"/>
      <c r="BR404" s="71"/>
    </row>
    <row r="405" spans="1:70" ht="12.75" customHeight="1" x14ac:dyDescent="0.3">
      <c r="A405" s="68"/>
      <c r="B405" s="69"/>
      <c r="C405" s="69"/>
      <c r="D405" s="36"/>
      <c r="E405" s="122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36"/>
      <c r="BO405" s="36"/>
      <c r="BP405" s="36"/>
      <c r="BQ405" s="73"/>
      <c r="BR405" s="71"/>
    </row>
    <row r="406" spans="1:70" ht="12.75" customHeight="1" x14ac:dyDescent="0.3">
      <c r="A406" s="68"/>
      <c r="B406" s="69"/>
      <c r="C406" s="69"/>
      <c r="D406" s="36"/>
      <c r="E406" s="122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36"/>
      <c r="BO406" s="36"/>
      <c r="BP406" s="36"/>
      <c r="BQ406" s="73"/>
      <c r="BR406" s="71"/>
    </row>
    <row r="407" spans="1:70" ht="12.75" customHeight="1" x14ac:dyDescent="0.3">
      <c r="A407" s="68"/>
      <c r="B407" s="69"/>
      <c r="C407" s="69"/>
      <c r="D407" s="36"/>
      <c r="E407" s="122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36"/>
      <c r="BO407" s="36"/>
      <c r="BP407" s="36"/>
      <c r="BQ407" s="73"/>
      <c r="BR407" s="71"/>
    </row>
    <row r="408" spans="1:70" ht="12.75" customHeight="1" x14ac:dyDescent="0.3">
      <c r="A408" s="68"/>
      <c r="B408" s="69"/>
      <c r="C408" s="69"/>
      <c r="D408" s="36"/>
      <c r="E408" s="122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36"/>
      <c r="BO408" s="36"/>
      <c r="BP408" s="36"/>
      <c r="BQ408" s="73"/>
      <c r="BR408" s="71"/>
    </row>
    <row r="409" spans="1:70" ht="12.75" customHeight="1" x14ac:dyDescent="0.3">
      <c r="A409" s="68"/>
      <c r="B409" s="69"/>
      <c r="C409" s="69"/>
      <c r="D409" s="36"/>
      <c r="E409" s="122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36"/>
      <c r="BO409" s="36"/>
      <c r="BP409" s="36"/>
      <c r="BQ409" s="73"/>
      <c r="BR409" s="71"/>
    </row>
    <row r="410" spans="1:70" ht="12.75" customHeight="1" x14ac:dyDescent="0.3">
      <c r="A410" s="68"/>
      <c r="B410" s="69"/>
      <c r="C410" s="69"/>
      <c r="D410" s="36"/>
      <c r="E410" s="122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36"/>
      <c r="BO410" s="36"/>
      <c r="BP410" s="36"/>
      <c r="BQ410" s="73"/>
      <c r="BR410" s="71"/>
    </row>
    <row r="411" spans="1:70" ht="12.75" customHeight="1" x14ac:dyDescent="0.3">
      <c r="A411" s="68"/>
      <c r="B411" s="69"/>
      <c r="C411" s="69"/>
      <c r="D411" s="36"/>
      <c r="E411" s="122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36"/>
      <c r="BO411" s="36"/>
      <c r="BP411" s="36"/>
      <c r="BQ411" s="73"/>
      <c r="BR411" s="71"/>
    </row>
    <row r="412" spans="1:70" ht="12.75" customHeight="1" x14ac:dyDescent="0.3">
      <c r="A412" s="68"/>
      <c r="B412" s="69"/>
      <c r="C412" s="69"/>
      <c r="D412" s="36"/>
      <c r="E412" s="122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36"/>
      <c r="BO412" s="36"/>
      <c r="BP412" s="36"/>
      <c r="BQ412" s="73"/>
      <c r="BR412" s="71"/>
    </row>
    <row r="413" spans="1:70" ht="12.75" customHeight="1" x14ac:dyDescent="0.3">
      <c r="A413" s="68"/>
      <c r="B413" s="69"/>
      <c r="C413" s="69"/>
      <c r="D413" s="36"/>
      <c r="E413" s="122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36"/>
      <c r="BO413" s="36"/>
      <c r="BP413" s="36"/>
      <c r="BQ413" s="73"/>
      <c r="BR413" s="71"/>
    </row>
    <row r="414" spans="1:70" ht="12.75" customHeight="1" x14ac:dyDescent="0.3">
      <c r="A414" s="68"/>
      <c r="B414" s="69"/>
      <c r="C414" s="69"/>
      <c r="D414" s="36"/>
      <c r="E414" s="122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36"/>
      <c r="BO414" s="36"/>
      <c r="BP414" s="36"/>
      <c r="BQ414" s="73"/>
      <c r="BR414" s="71"/>
    </row>
    <row r="415" spans="1:70" ht="12.75" customHeight="1" x14ac:dyDescent="0.3">
      <c r="A415" s="68"/>
      <c r="B415" s="69"/>
      <c r="C415" s="69"/>
      <c r="D415" s="36"/>
      <c r="E415" s="122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36"/>
      <c r="BO415" s="36"/>
      <c r="BP415" s="36"/>
      <c r="BQ415" s="73"/>
      <c r="BR415" s="71"/>
    </row>
    <row r="416" spans="1:70" ht="12.75" customHeight="1" x14ac:dyDescent="0.3">
      <c r="A416" s="68"/>
      <c r="B416" s="69"/>
      <c r="C416" s="69"/>
      <c r="D416" s="36"/>
      <c r="E416" s="122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36"/>
      <c r="BO416" s="36"/>
      <c r="BP416" s="36"/>
      <c r="BQ416" s="73"/>
      <c r="BR416" s="71"/>
    </row>
    <row r="417" spans="1:70" ht="12.75" customHeight="1" x14ac:dyDescent="0.3">
      <c r="A417" s="68"/>
      <c r="B417" s="69"/>
      <c r="C417" s="69"/>
      <c r="D417" s="36"/>
      <c r="E417" s="122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36"/>
      <c r="BO417" s="36"/>
      <c r="BP417" s="36"/>
      <c r="BQ417" s="73"/>
      <c r="BR417" s="71"/>
    </row>
    <row r="418" spans="1:70" ht="12.75" customHeight="1" x14ac:dyDescent="0.3">
      <c r="A418" s="68"/>
      <c r="B418" s="69"/>
      <c r="C418" s="69"/>
      <c r="D418" s="36"/>
      <c r="E418" s="122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36"/>
      <c r="BO418" s="36"/>
      <c r="BP418" s="36"/>
      <c r="BQ418" s="73"/>
      <c r="BR418" s="71"/>
    </row>
    <row r="419" spans="1:70" ht="12.75" customHeight="1" x14ac:dyDescent="0.3">
      <c r="A419" s="68"/>
      <c r="B419" s="69"/>
      <c r="C419" s="69"/>
      <c r="D419" s="36"/>
      <c r="E419" s="122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36"/>
      <c r="BO419" s="36"/>
      <c r="BP419" s="36"/>
      <c r="BQ419" s="73"/>
      <c r="BR419" s="71"/>
    </row>
    <row r="420" spans="1:70" ht="12.75" customHeight="1" x14ac:dyDescent="0.3">
      <c r="A420" s="68"/>
      <c r="B420" s="69"/>
      <c r="C420" s="69"/>
      <c r="D420" s="36"/>
      <c r="E420" s="122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36"/>
      <c r="BO420" s="36"/>
      <c r="BP420" s="36"/>
      <c r="BQ420" s="73"/>
      <c r="BR420" s="71"/>
    </row>
    <row r="421" spans="1:70" ht="12.75" customHeight="1" x14ac:dyDescent="0.3">
      <c r="A421" s="68"/>
      <c r="B421" s="69"/>
      <c r="C421" s="69"/>
      <c r="D421" s="36"/>
      <c r="E421" s="122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36"/>
      <c r="BO421" s="36"/>
      <c r="BP421" s="36"/>
      <c r="BQ421" s="73"/>
      <c r="BR421" s="71"/>
    </row>
    <row r="422" spans="1:70" ht="12.75" customHeight="1" x14ac:dyDescent="0.3">
      <c r="A422" s="68"/>
      <c r="B422" s="69"/>
      <c r="C422" s="69"/>
      <c r="D422" s="36"/>
      <c r="E422" s="122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36"/>
      <c r="BO422" s="36"/>
      <c r="BP422" s="36"/>
      <c r="BQ422" s="73"/>
      <c r="BR422" s="71"/>
    </row>
    <row r="423" spans="1:70" ht="12.75" customHeight="1" x14ac:dyDescent="0.3">
      <c r="A423" s="68"/>
      <c r="B423" s="69"/>
      <c r="C423" s="69"/>
      <c r="D423" s="36"/>
      <c r="E423" s="122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36"/>
      <c r="BO423" s="36"/>
      <c r="BP423" s="36"/>
      <c r="BQ423" s="73"/>
      <c r="BR423" s="71"/>
    </row>
    <row r="424" spans="1:70" ht="12.75" customHeight="1" x14ac:dyDescent="0.3">
      <c r="A424" s="68"/>
      <c r="B424" s="69"/>
      <c r="C424" s="69"/>
      <c r="D424" s="36"/>
      <c r="E424" s="122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36"/>
      <c r="BO424" s="36"/>
      <c r="BP424" s="36"/>
      <c r="BQ424" s="73"/>
      <c r="BR424" s="71"/>
    </row>
    <row r="425" spans="1:70" ht="12.75" customHeight="1" x14ac:dyDescent="0.3">
      <c r="A425" s="68"/>
      <c r="B425" s="69"/>
      <c r="C425" s="69"/>
      <c r="D425" s="36"/>
      <c r="E425" s="122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36"/>
      <c r="BO425" s="36"/>
      <c r="BP425" s="36"/>
      <c r="BQ425" s="73"/>
      <c r="BR425" s="71"/>
    </row>
    <row r="426" spans="1:70" ht="12.75" customHeight="1" x14ac:dyDescent="0.3">
      <c r="A426" s="68"/>
      <c r="B426" s="69"/>
      <c r="C426" s="69"/>
      <c r="D426" s="36"/>
      <c r="E426" s="122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36"/>
      <c r="BO426" s="36"/>
      <c r="BP426" s="36"/>
      <c r="BQ426" s="73"/>
      <c r="BR426" s="71"/>
    </row>
    <row r="427" spans="1:70" ht="12.75" customHeight="1" x14ac:dyDescent="0.3">
      <c r="A427" s="68"/>
      <c r="B427" s="69"/>
      <c r="C427" s="69"/>
      <c r="D427" s="36"/>
      <c r="E427" s="122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36"/>
      <c r="BO427" s="36"/>
      <c r="BP427" s="36"/>
      <c r="BQ427" s="73"/>
      <c r="BR427" s="71"/>
    </row>
    <row r="428" spans="1:70" ht="12.75" customHeight="1" x14ac:dyDescent="0.3">
      <c r="A428" s="68"/>
      <c r="B428" s="69"/>
      <c r="C428" s="69"/>
      <c r="D428" s="36"/>
      <c r="E428" s="122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36"/>
      <c r="BO428" s="36"/>
      <c r="BP428" s="36"/>
      <c r="BQ428" s="73"/>
      <c r="BR428" s="71"/>
    </row>
    <row r="429" spans="1:70" ht="12.75" customHeight="1" x14ac:dyDescent="0.3">
      <c r="A429" s="68"/>
      <c r="B429" s="69"/>
      <c r="C429" s="69"/>
      <c r="D429" s="36"/>
      <c r="E429" s="122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36"/>
      <c r="BO429" s="36"/>
      <c r="BP429" s="36"/>
      <c r="BQ429" s="73"/>
      <c r="BR429" s="71"/>
    </row>
    <row r="430" spans="1:70" ht="12.75" customHeight="1" x14ac:dyDescent="0.3">
      <c r="A430" s="68"/>
      <c r="B430" s="69"/>
      <c r="C430" s="69"/>
      <c r="D430" s="36"/>
      <c r="E430" s="122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36"/>
      <c r="BO430" s="36"/>
      <c r="BP430" s="36"/>
      <c r="BQ430" s="73"/>
      <c r="BR430" s="71"/>
    </row>
    <row r="431" spans="1:70" ht="12.75" customHeight="1" x14ac:dyDescent="0.3">
      <c r="A431" s="68"/>
      <c r="B431" s="69"/>
      <c r="C431" s="69"/>
      <c r="D431" s="36"/>
      <c r="E431" s="122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36"/>
      <c r="BO431" s="36"/>
      <c r="BP431" s="36"/>
      <c r="BQ431" s="73"/>
      <c r="BR431" s="71"/>
    </row>
    <row r="432" spans="1:70" ht="12.75" customHeight="1" x14ac:dyDescent="0.3">
      <c r="A432" s="68"/>
      <c r="B432" s="69"/>
      <c r="C432" s="69"/>
      <c r="D432" s="36"/>
      <c r="E432" s="122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36"/>
      <c r="BO432" s="36"/>
      <c r="BP432" s="36"/>
      <c r="BQ432" s="73"/>
      <c r="BR432" s="71"/>
    </row>
    <row r="433" spans="1:70" ht="12.75" customHeight="1" x14ac:dyDescent="0.3">
      <c r="A433" s="68"/>
      <c r="B433" s="69"/>
      <c r="C433" s="69"/>
      <c r="D433" s="36"/>
      <c r="E433" s="122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36"/>
      <c r="BO433" s="36"/>
      <c r="BP433" s="36"/>
      <c r="BQ433" s="73"/>
      <c r="BR433" s="71"/>
    </row>
    <row r="434" spans="1:70" ht="12.75" customHeight="1" x14ac:dyDescent="0.3">
      <c r="A434" s="68"/>
      <c r="B434" s="69"/>
      <c r="C434" s="69"/>
      <c r="D434" s="36"/>
      <c r="E434" s="122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36"/>
      <c r="BO434" s="36"/>
      <c r="BP434" s="36"/>
      <c r="BQ434" s="73"/>
      <c r="BR434" s="71"/>
    </row>
    <row r="435" spans="1:70" ht="12.75" customHeight="1" x14ac:dyDescent="0.3">
      <c r="A435" s="68"/>
      <c r="B435" s="69"/>
      <c r="C435" s="69"/>
      <c r="D435" s="36"/>
      <c r="E435" s="122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36"/>
      <c r="BO435" s="36"/>
      <c r="BP435" s="36"/>
      <c r="BQ435" s="73"/>
      <c r="BR435" s="71"/>
    </row>
    <row r="436" spans="1:70" ht="12.75" customHeight="1" x14ac:dyDescent="0.3">
      <c r="A436" s="68"/>
      <c r="B436" s="69"/>
      <c r="C436" s="69"/>
      <c r="D436" s="36"/>
      <c r="E436" s="122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36"/>
      <c r="BO436" s="36"/>
      <c r="BP436" s="36"/>
      <c r="BQ436" s="73"/>
      <c r="BR436" s="71"/>
    </row>
    <row r="437" spans="1:70" ht="12.75" customHeight="1" x14ac:dyDescent="0.3">
      <c r="A437" s="68"/>
      <c r="B437" s="69"/>
      <c r="C437" s="69"/>
      <c r="D437" s="36"/>
      <c r="E437" s="122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36"/>
      <c r="BO437" s="36"/>
      <c r="BP437" s="36"/>
      <c r="BQ437" s="73"/>
      <c r="BR437" s="71"/>
    </row>
    <row r="438" spans="1:70" ht="12.75" customHeight="1" x14ac:dyDescent="0.3">
      <c r="A438" s="68"/>
      <c r="B438" s="69"/>
      <c r="C438" s="69"/>
      <c r="D438" s="36"/>
      <c r="E438" s="122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36"/>
      <c r="BO438" s="36"/>
      <c r="BP438" s="36"/>
      <c r="BQ438" s="73"/>
      <c r="BR438" s="71"/>
    </row>
    <row r="439" spans="1:70" ht="12.75" customHeight="1" x14ac:dyDescent="0.3">
      <c r="A439" s="68"/>
      <c r="B439" s="69"/>
      <c r="C439" s="69"/>
      <c r="D439" s="36"/>
      <c r="E439" s="122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36"/>
      <c r="BO439" s="36"/>
      <c r="BP439" s="36"/>
      <c r="BQ439" s="73"/>
      <c r="BR439" s="71"/>
    </row>
    <row r="440" spans="1:70" ht="12.75" customHeight="1" x14ac:dyDescent="0.3">
      <c r="A440" s="68"/>
      <c r="B440" s="69"/>
      <c r="C440" s="69"/>
      <c r="D440" s="36"/>
      <c r="E440" s="122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36"/>
      <c r="BO440" s="36"/>
      <c r="BP440" s="36"/>
      <c r="BQ440" s="73"/>
      <c r="BR440" s="71"/>
    </row>
    <row r="441" spans="1:70" ht="12.75" customHeight="1" x14ac:dyDescent="0.3">
      <c r="A441" s="68"/>
      <c r="B441" s="69"/>
      <c r="C441" s="69"/>
      <c r="D441" s="36"/>
      <c r="E441" s="122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78"/>
      <c r="BB441" s="78"/>
      <c r="BC441" s="78"/>
      <c r="BD441" s="78"/>
      <c r="BE441" s="78"/>
      <c r="BF441" s="78"/>
      <c r="BG441" s="78"/>
      <c r="BH441" s="78"/>
      <c r="BI441" s="78"/>
      <c r="BJ441" s="78"/>
      <c r="BK441" s="78"/>
      <c r="BL441" s="78"/>
      <c r="BM441" s="78"/>
      <c r="BN441" s="36"/>
      <c r="BO441" s="36"/>
      <c r="BP441" s="36"/>
      <c r="BQ441" s="73"/>
      <c r="BR441" s="71"/>
    </row>
    <row r="442" spans="1:70" ht="12.75" customHeight="1" x14ac:dyDescent="0.3">
      <c r="A442" s="68"/>
      <c r="B442" s="69"/>
      <c r="C442" s="69"/>
      <c r="D442" s="36"/>
      <c r="E442" s="122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78"/>
      <c r="BB442" s="78"/>
      <c r="BC442" s="78"/>
      <c r="BD442" s="78"/>
      <c r="BE442" s="78"/>
      <c r="BF442" s="78"/>
      <c r="BG442" s="78"/>
      <c r="BH442" s="78"/>
      <c r="BI442" s="78"/>
      <c r="BJ442" s="78"/>
      <c r="BK442" s="78"/>
      <c r="BL442" s="78"/>
      <c r="BM442" s="78"/>
      <c r="BN442" s="36"/>
      <c r="BO442" s="36"/>
      <c r="BP442" s="36"/>
      <c r="BQ442" s="73"/>
      <c r="BR442" s="71"/>
    </row>
    <row r="443" spans="1:70" ht="12.75" customHeight="1" x14ac:dyDescent="0.3">
      <c r="A443" s="68"/>
      <c r="B443" s="69"/>
      <c r="C443" s="69"/>
      <c r="D443" s="36"/>
      <c r="E443" s="122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78"/>
      <c r="BB443" s="78"/>
      <c r="BC443" s="78"/>
      <c r="BD443" s="78"/>
      <c r="BE443" s="78"/>
      <c r="BF443" s="78"/>
      <c r="BG443" s="78"/>
      <c r="BH443" s="78"/>
      <c r="BI443" s="78"/>
      <c r="BJ443" s="78"/>
      <c r="BK443" s="78"/>
      <c r="BL443" s="78"/>
      <c r="BM443" s="78"/>
      <c r="BN443" s="36"/>
      <c r="BO443" s="36"/>
      <c r="BP443" s="36"/>
      <c r="BQ443" s="73"/>
      <c r="BR443" s="71"/>
    </row>
    <row r="444" spans="1:70" ht="12.75" customHeight="1" x14ac:dyDescent="0.3">
      <c r="A444" s="68"/>
      <c r="B444" s="69"/>
      <c r="C444" s="69"/>
      <c r="D444" s="36"/>
      <c r="E444" s="122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78"/>
      <c r="BB444" s="78"/>
      <c r="BC444" s="78"/>
      <c r="BD444" s="78"/>
      <c r="BE444" s="78"/>
      <c r="BF444" s="78"/>
      <c r="BG444" s="78"/>
      <c r="BH444" s="78"/>
      <c r="BI444" s="78"/>
      <c r="BJ444" s="78"/>
      <c r="BK444" s="78"/>
      <c r="BL444" s="78"/>
      <c r="BM444" s="78"/>
      <c r="BN444" s="36"/>
      <c r="BO444" s="36"/>
      <c r="BP444" s="36"/>
      <c r="BQ444" s="73"/>
      <c r="BR444" s="71"/>
    </row>
    <row r="445" spans="1:70" ht="12.75" customHeight="1" x14ac:dyDescent="0.3">
      <c r="A445" s="68"/>
      <c r="B445" s="69"/>
      <c r="C445" s="69"/>
      <c r="D445" s="36"/>
      <c r="E445" s="122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78"/>
      <c r="BB445" s="78"/>
      <c r="BC445" s="78"/>
      <c r="BD445" s="78"/>
      <c r="BE445" s="78"/>
      <c r="BF445" s="78"/>
      <c r="BG445" s="78"/>
      <c r="BH445" s="78"/>
      <c r="BI445" s="78"/>
      <c r="BJ445" s="78"/>
      <c r="BK445" s="78"/>
      <c r="BL445" s="78"/>
      <c r="BM445" s="78"/>
      <c r="BN445" s="36"/>
      <c r="BO445" s="36"/>
      <c r="BP445" s="36"/>
      <c r="BQ445" s="73"/>
      <c r="BR445" s="71"/>
    </row>
    <row r="446" spans="1:70" ht="12.75" customHeight="1" x14ac:dyDescent="0.3">
      <c r="A446" s="68"/>
      <c r="B446" s="69"/>
      <c r="C446" s="69"/>
      <c r="D446" s="36"/>
      <c r="E446" s="122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78"/>
      <c r="BB446" s="78"/>
      <c r="BC446" s="78"/>
      <c r="BD446" s="78"/>
      <c r="BE446" s="78"/>
      <c r="BF446" s="78"/>
      <c r="BG446" s="78"/>
      <c r="BH446" s="78"/>
      <c r="BI446" s="78"/>
      <c r="BJ446" s="78"/>
      <c r="BK446" s="78"/>
      <c r="BL446" s="78"/>
      <c r="BM446" s="78"/>
      <c r="BN446" s="36"/>
      <c r="BO446" s="36"/>
      <c r="BP446" s="36"/>
      <c r="BQ446" s="73"/>
      <c r="BR446" s="71"/>
    </row>
    <row r="447" spans="1:70" ht="12.75" customHeight="1" x14ac:dyDescent="0.3">
      <c r="A447" s="68"/>
      <c r="B447" s="69"/>
      <c r="C447" s="69"/>
      <c r="D447" s="36"/>
      <c r="E447" s="122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78"/>
      <c r="BB447" s="78"/>
      <c r="BC447" s="78"/>
      <c r="BD447" s="78"/>
      <c r="BE447" s="78"/>
      <c r="BF447" s="78"/>
      <c r="BG447" s="78"/>
      <c r="BH447" s="78"/>
      <c r="BI447" s="78"/>
      <c r="BJ447" s="78"/>
      <c r="BK447" s="78"/>
      <c r="BL447" s="78"/>
      <c r="BM447" s="78"/>
      <c r="BN447" s="36"/>
      <c r="BO447" s="36"/>
      <c r="BP447" s="36"/>
      <c r="BQ447" s="73"/>
      <c r="BR447" s="71"/>
    </row>
    <row r="448" spans="1:70" ht="12.75" customHeight="1" x14ac:dyDescent="0.3">
      <c r="A448" s="68"/>
      <c r="B448" s="69"/>
      <c r="C448" s="69"/>
      <c r="D448" s="36"/>
      <c r="E448" s="122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78"/>
      <c r="BB448" s="78"/>
      <c r="BC448" s="78"/>
      <c r="BD448" s="78"/>
      <c r="BE448" s="78"/>
      <c r="BF448" s="78"/>
      <c r="BG448" s="78"/>
      <c r="BH448" s="78"/>
      <c r="BI448" s="78"/>
      <c r="BJ448" s="78"/>
      <c r="BK448" s="78"/>
      <c r="BL448" s="78"/>
      <c r="BM448" s="78"/>
      <c r="BN448" s="36"/>
      <c r="BO448" s="36"/>
      <c r="BP448" s="36"/>
      <c r="BQ448" s="73"/>
      <c r="BR448" s="71"/>
    </row>
    <row r="449" spans="1:70" ht="12.75" customHeight="1" x14ac:dyDescent="0.3">
      <c r="A449" s="68"/>
      <c r="B449" s="69"/>
      <c r="C449" s="69"/>
      <c r="D449" s="36"/>
      <c r="E449" s="122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78"/>
      <c r="BB449" s="78"/>
      <c r="BC449" s="78"/>
      <c r="BD449" s="78"/>
      <c r="BE449" s="78"/>
      <c r="BF449" s="78"/>
      <c r="BG449" s="78"/>
      <c r="BH449" s="78"/>
      <c r="BI449" s="78"/>
      <c r="BJ449" s="78"/>
      <c r="BK449" s="78"/>
      <c r="BL449" s="78"/>
      <c r="BM449" s="78"/>
      <c r="BN449" s="36"/>
      <c r="BO449" s="36"/>
      <c r="BP449" s="36"/>
      <c r="BQ449" s="73"/>
      <c r="BR449" s="71"/>
    </row>
    <row r="450" spans="1:70" ht="12.75" customHeight="1" x14ac:dyDescent="0.3">
      <c r="A450" s="68"/>
      <c r="B450" s="69"/>
      <c r="C450" s="69"/>
      <c r="D450" s="36"/>
      <c r="E450" s="122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78"/>
      <c r="BB450" s="78"/>
      <c r="BC450" s="78"/>
      <c r="BD450" s="78"/>
      <c r="BE450" s="78"/>
      <c r="BF450" s="78"/>
      <c r="BG450" s="78"/>
      <c r="BH450" s="78"/>
      <c r="BI450" s="78"/>
      <c r="BJ450" s="78"/>
      <c r="BK450" s="78"/>
      <c r="BL450" s="78"/>
      <c r="BM450" s="78"/>
      <c r="BN450" s="36"/>
      <c r="BO450" s="36"/>
      <c r="BP450" s="36"/>
      <c r="BQ450" s="73"/>
      <c r="BR450" s="71"/>
    </row>
    <row r="451" spans="1:70" ht="12.75" customHeight="1" x14ac:dyDescent="0.3">
      <c r="A451" s="68"/>
      <c r="B451" s="69"/>
      <c r="C451" s="69"/>
      <c r="D451" s="36"/>
      <c r="E451" s="122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78"/>
      <c r="BB451" s="78"/>
      <c r="BC451" s="78"/>
      <c r="BD451" s="78"/>
      <c r="BE451" s="78"/>
      <c r="BF451" s="78"/>
      <c r="BG451" s="78"/>
      <c r="BH451" s="78"/>
      <c r="BI451" s="78"/>
      <c r="BJ451" s="78"/>
      <c r="BK451" s="78"/>
      <c r="BL451" s="78"/>
      <c r="BM451" s="78"/>
      <c r="BN451" s="36"/>
      <c r="BO451" s="36"/>
      <c r="BP451" s="36"/>
      <c r="BQ451" s="73"/>
      <c r="BR451" s="71"/>
    </row>
    <row r="452" spans="1:70" ht="12.75" customHeight="1" x14ac:dyDescent="0.3">
      <c r="A452" s="68"/>
      <c r="B452" s="69"/>
      <c r="C452" s="69"/>
      <c r="D452" s="36"/>
      <c r="E452" s="122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78"/>
      <c r="BB452" s="78"/>
      <c r="BC452" s="78"/>
      <c r="BD452" s="78"/>
      <c r="BE452" s="78"/>
      <c r="BF452" s="78"/>
      <c r="BG452" s="78"/>
      <c r="BH452" s="78"/>
      <c r="BI452" s="78"/>
      <c r="BJ452" s="78"/>
      <c r="BK452" s="78"/>
      <c r="BL452" s="78"/>
      <c r="BM452" s="78"/>
      <c r="BN452" s="36"/>
      <c r="BO452" s="36"/>
      <c r="BP452" s="36"/>
      <c r="BQ452" s="73"/>
      <c r="BR452" s="71"/>
    </row>
    <row r="453" spans="1:70" ht="12.75" customHeight="1" x14ac:dyDescent="0.3">
      <c r="A453" s="68"/>
      <c r="B453" s="69"/>
      <c r="C453" s="69"/>
      <c r="D453" s="36"/>
      <c r="E453" s="122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78"/>
      <c r="BB453" s="78"/>
      <c r="BC453" s="78"/>
      <c r="BD453" s="78"/>
      <c r="BE453" s="78"/>
      <c r="BF453" s="78"/>
      <c r="BG453" s="78"/>
      <c r="BH453" s="78"/>
      <c r="BI453" s="78"/>
      <c r="BJ453" s="78"/>
      <c r="BK453" s="78"/>
      <c r="BL453" s="78"/>
      <c r="BM453" s="78"/>
      <c r="BN453" s="36"/>
      <c r="BO453" s="36"/>
      <c r="BP453" s="36"/>
      <c r="BQ453" s="73"/>
      <c r="BR453" s="71"/>
    </row>
    <row r="454" spans="1:70" ht="12.75" customHeight="1" x14ac:dyDescent="0.3">
      <c r="A454" s="68"/>
      <c r="B454" s="69"/>
      <c r="C454" s="69"/>
      <c r="D454" s="36"/>
      <c r="E454" s="122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78"/>
      <c r="BB454" s="78"/>
      <c r="BC454" s="78"/>
      <c r="BD454" s="78"/>
      <c r="BE454" s="78"/>
      <c r="BF454" s="78"/>
      <c r="BG454" s="78"/>
      <c r="BH454" s="78"/>
      <c r="BI454" s="78"/>
      <c r="BJ454" s="78"/>
      <c r="BK454" s="78"/>
      <c r="BL454" s="78"/>
      <c r="BM454" s="78"/>
      <c r="BN454" s="36"/>
      <c r="BO454" s="36"/>
      <c r="BP454" s="36"/>
      <c r="BQ454" s="73"/>
      <c r="BR454" s="71"/>
    </row>
    <row r="455" spans="1:70" ht="12.75" customHeight="1" x14ac:dyDescent="0.3">
      <c r="A455" s="68"/>
      <c r="B455" s="69"/>
      <c r="C455" s="69"/>
      <c r="D455" s="36"/>
      <c r="E455" s="122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78"/>
      <c r="BB455" s="78"/>
      <c r="BC455" s="78"/>
      <c r="BD455" s="78"/>
      <c r="BE455" s="78"/>
      <c r="BF455" s="78"/>
      <c r="BG455" s="78"/>
      <c r="BH455" s="78"/>
      <c r="BI455" s="78"/>
      <c r="BJ455" s="78"/>
      <c r="BK455" s="78"/>
      <c r="BL455" s="78"/>
      <c r="BM455" s="78"/>
      <c r="BN455" s="36"/>
      <c r="BO455" s="36"/>
      <c r="BP455" s="36"/>
      <c r="BQ455" s="73"/>
      <c r="BR455" s="71"/>
    </row>
    <row r="456" spans="1:70" ht="12.75" customHeight="1" x14ac:dyDescent="0.3">
      <c r="A456" s="68"/>
      <c r="B456" s="69"/>
      <c r="C456" s="69"/>
      <c r="D456" s="36"/>
      <c r="E456" s="122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78"/>
      <c r="BB456" s="78"/>
      <c r="BC456" s="78"/>
      <c r="BD456" s="78"/>
      <c r="BE456" s="78"/>
      <c r="BF456" s="78"/>
      <c r="BG456" s="78"/>
      <c r="BH456" s="78"/>
      <c r="BI456" s="78"/>
      <c r="BJ456" s="78"/>
      <c r="BK456" s="78"/>
      <c r="BL456" s="78"/>
      <c r="BM456" s="78"/>
      <c r="BN456" s="36"/>
      <c r="BO456" s="36"/>
      <c r="BP456" s="36"/>
      <c r="BQ456" s="73"/>
      <c r="BR456" s="71"/>
    </row>
    <row r="457" spans="1:70" ht="12.75" customHeight="1" x14ac:dyDescent="0.3">
      <c r="A457" s="72"/>
      <c r="B457" s="69"/>
      <c r="C457" s="69"/>
      <c r="D457" s="36"/>
      <c r="E457" s="122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78"/>
      <c r="BB457" s="78"/>
      <c r="BC457" s="78"/>
      <c r="BD457" s="78"/>
      <c r="BE457" s="78"/>
      <c r="BF457" s="78"/>
      <c r="BG457" s="78"/>
      <c r="BH457" s="78"/>
      <c r="BI457" s="78"/>
      <c r="BJ457" s="78"/>
      <c r="BK457" s="78"/>
      <c r="BL457" s="78"/>
      <c r="BM457" s="78"/>
      <c r="BN457" s="36"/>
      <c r="BO457" s="36"/>
      <c r="BP457" s="36"/>
      <c r="BQ457" s="73"/>
      <c r="BR457" s="71"/>
    </row>
    <row r="458" spans="1:70" ht="12.75" customHeight="1" x14ac:dyDescent="0.3">
      <c r="A458" s="72"/>
      <c r="B458" s="69"/>
      <c r="C458" s="69"/>
      <c r="D458" s="36"/>
      <c r="E458" s="122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78"/>
      <c r="BB458" s="78"/>
      <c r="BC458" s="78"/>
      <c r="BD458" s="78"/>
      <c r="BE458" s="78"/>
      <c r="BF458" s="78"/>
      <c r="BG458" s="78"/>
      <c r="BH458" s="78"/>
      <c r="BI458" s="78"/>
      <c r="BJ458" s="78"/>
      <c r="BK458" s="78"/>
      <c r="BL458" s="78"/>
      <c r="BM458" s="78"/>
      <c r="BN458" s="36"/>
      <c r="BO458" s="36"/>
      <c r="BP458" s="36"/>
      <c r="BQ458" s="73"/>
      <c r="BR458" s="71"/>
    </row>
    <row r="459" spans="1:70" ht="12.75" customHeight="1" x14ac:dyDescent="0.3">
      <c r="A459" s="72"/>
      <c r="B459" s="69"/>
      <c r="C459" s="69"/>
      <c r="D459" s="36"/>
      <c r="E459" s="122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78"/>
      <c r="BB459" s="78"/>
      <c r="BC459" s="78"/>
      <c r="BD459" s="78"/>
      <c r="BE459" s="78"/>
      <c r="BF459" s="78"/>
      <c r="BG459" s="78"/>
      <c r="BH459" s="78"/>
      <c r="BI459" s="78"/>
      <c r="BJ459" s="78"/>
      <c r="BK459" s="78"/>
      <c r="BL459" s="78"/>
      <c r="BM459" s="78"/>
      <c r="BN459" s="36"/>
      <c r="BO459" s="36"/>
      <c r="BP459" s="36"/>
      <c r="BQ459" s="73"/>
      <c r="BR459" s="71"/>
    </row>
    <row r="460" spans="1:70" ht="12.75" customHeight="1" x14ac:dyDescent="0.3">
      <c r="A460" s="72"/>
      <c r="B460" s="69"/>
      <c r="C460" s="69"/>
      <c r="D460" s="36"/>
      <c r="E460" s="122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78"/>
      <c r="BB460" s="78"/>
      <c r="BC460" s="78"/>
      <c r="BD460" s="78"/>
      <c r="BE460" s="78"/>
      <c r="BF460" s="78"/>
      <c r="BG460" s="78"/>
      <c r="BH460" s="78"/>
      <c r="BI460" s="78"/>
      <c r="BJ460" s="78"/>
      <c r="BK460" s="78"/>
      <c r="BL460" s="78"/>
      <c r="BM460" s="78"/>
      <c r="BN460" s="36"/>
      <c r="BO460" s="36"/>
      <c r="BP460" s="36"/>
      <c r="BQ460" s="73"/>
      <c r="BR460" s="71"/>
    </row>
    <row r="461" spans="1:70" ht="12.75" customHeight="1" x14ac:dyDescent="0.3">
      <c r="A461" s="72"/>
      <c r="B461" s="69"/>
      <c r="C461" s="69"/>
      <c r="D461" s="36"/>
      <c r="E461" s="122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78"/>
      <c r="BB461" s="78"/>
      <c r="BC461" s="78"/>
      <c r="BD461" s="78"/>
      <c r="BE461" s="78"/>
      <c r="BF461" s="78"/>
      <c r="BG461" s="78"/>
      <c r="BH461" s="78"/>
      <c r="BI461" s="78"/>
      <c r="BJ461" s="78"/>
      <c r="BK461" s="78"/>
      <c r="BL461" s="78"/>
      <c r="BM461" s="78"/>
      <c r="BN461" s="36"/>
      <c r="BO461" s="36"/>
      <c r="BP461" s="36"/>
      <c r="BQ461" s="73"/>
      <c r="BR461" s="71"/>
    </row>
    <row r="462" spans="1:70" ht="12.75" customHeight="1" x14ac:dyDescent="0.3">
      <c r="A462" s="72"/>
      <c r="B462" s="69"/>
      <c r="C462" s="69"/>
      <c r="D462" s="36"/>
      <c r="E462" s="122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78"/>
      <c r="BB462" s="78"/>
      <c r="BC462" s="78"/>
      <c r="BD462" s="78"/>
      <c r="BE462" s="78"/>
      <c r="BF462" s="78"/>
      <c r="BG462" s="78"/>
      <c r="BH462" s="78"/>
      <c r="BI462" s="78"/>
      <c r="BJ462" s="78"/>
      <c r="BK462" s="78"/>
      <c r="BL462" s="78"/>
      <c r="BM462" s="78"/>
      <c r="BN462" s="36"/>
      <c r="BO462" s="36"/>
      <c r="BP462" s="36"/>
      <c r="BQ462" s="73"/>
      <c r="BR462" s="71"/>
    </row>
    <row r="463" spans="1:70" ht="12.75" customHeight="1" x14ac:dyDescent="0.3">
      <c r="A463" s="72"/>
      <c r="B463" s="69"/>
      <c r="C463" s="69"/>
      <c r="D463" s="36"/>
      <c r="E463" s="122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78"/>
      <c r="BB463" s="78"/>
      <c r="BC463" s="78"/>
      <c r="BD463" s="78"/>
      <c r="BE463" s="78"/>
      <c r="BF463" s="78"/>
      <c r="BG463" s="78"/>
      <c r="BH463" s="78"/>
      <c r="BI463" s="78"/>
      <c r="BJ463" s="78"/>
      <c r="BK463" s="78"/>
      <c r="BL463" s="78"/>
      <c r="BM463" s="78"/>
      <c r="BN463" s="36"/>
      <c r="BO463" s="36"/>
      <c r="BP463" s="36"/>
      <c r="BQ463" s="73"/>
      <c r="BR463" s="71"/>
    </row>
    <row r="464" spans="1:70" ht="12.75" customHeight="1" x14ac:dyDescent="0.3">
      <c r="A464" s="72"/>
      <c r="B464" s="69"/>
      <c r="C464" s="69"/>
      <c r="D464" s="36"/>
      <c r="E464" s="122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78"/>
      <c r="BB464" s="78"/>
      <c r="BC464" s="78"/>
      <c r="BD464" s="78"/>
      <c r="BE464" s="78"/>
      <c r="BF464" s="78"/>
      <c r="BG464" s="78"/>
      <c r="BH464" s="78"/>
      <c r="BI464" s="78"/>
      <c r="BJ464" s="78"/>
      <c r="BK464" s="78"/>
      <c r="BL464" s="78"/>
      <c r="BM464" s="78"/>
      <c r="BN464" s="36"/>
      <c r="BO464" s="36"/>
      <c r="BP464" s="36"/>
      <c r="BQ464" s="73"/>
      <c r="BR464" s="71"/>
    </row>
    <row r="465" spans="1:70" ht="12.75" customHeight="1" x14ac:dyDescent="0.3">
      <c r="A465" s="72"/>
      <c r="B465" s="69"/>
      <c r="C465" s="69"/>
      <c r="D465" s="36"/>
      <c r="E465" s="122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78"/>
      <c r="BB465" s="78"/>
      <c r="BC465" s="78"/>
      <c r="BD465" s="78"/>
      <c r="BE465" s="78"/>
      <c r="BF465" s="78"/>
      <c r="BG465" s="78"/>
      <c r="BH465" s="78"/>
      <c r="BI465" s="78"/>
      <c r="BJ465" s="78"/>
      <c r="BK465" s="78"/>
      <c r="BL465" s="78"/>
      <c r="BM465" s="78"/>
      <c r="BN465" s="36"/>
      <c r="BO465" s="36"/>
      <c r="BP465" s="36"/>
      <c r="BQ465" s="73"/>
      <c r="BR465" s="71"/>
    </row>
    <row r="466" spans="1:70" ht="12.75" customHeight="1" x14ac:dyDescent="0.3">
      <c r="A466" s="72"/>
      <c r="B466" s="69"/>
      <c r="C466" s="69"/>
      <c r="D466" s="36"/>
      <c r="E466" s="122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78"/>
      <c r="BB466" s="78"/>
      <c r="BC466" s="78"/>
      <c r="BD466" s="78"/>
      <c r="BE466" s="78"/>
      <c r="BF466" s="78"/>
      <c r="BG466" s="78"/>
      <c r="BH466" s="78"/>
      <c r="BI466" s="78"/>
      <c r="BJ466" s="78"/>
      <c r="BK466" s="78"/>
      <c r="BL466" s="78"/>
      <c r="BM466" s="78"/>
      <c r="BN466" s="36"/>
      <c r="BO466" s="36"/>
      <c r="BP466" s="36"/>
      <c r="BQ466" s="73"/>
      <c r="BR466" s="71"/>
    </row>
    <row r="467" spans="1:70" ht="12.75" customHeight="1" x14ac:dyDescent="0.3">
      <c r="A467" s="72"/>
      <c r="B467" s="69"/>
      <c r="C467" s="69"/>
      <c r="D467" s="36"/>
      <c r="E467" s="122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78"/>
      <c r="BB467" s="78"/>
      <c r="BC467" s="78"/>
      <c r="BD467" s="78"/>
      <c r="BE467" s="78"/>
      <c r="BF467" s="78"/>
      <c r="BG467" s="78"/>
      <c r="BH467" s="78"/>
      <c r="BI467" s="78"/>
      <c r="BJ467" s="78"/>
      <c r="BK467" s="78"/>
      <c r="BL467" s="78"/>
      <c r="BM467" s="78"/>
      <c r="BN467" s="36"/>
      <c r="BO467" s="36"/>
      <c r="BP467" s="36"/>
      <c r="BQ467" s="73"/>
      <c r="BR467" s="71"/>
    </row>
    <row r="468" spans="1:70" ht="12.75" customHeight="1" x14ac:dyDescent="0.3">
      <c r="A468" s="72"/>
      <c r="B468" s="69"/>
      <c r="C468" s="69"/>
      <c r="D468" s="36"/>
      <c r="E468" s="122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78"/>
      <c r="BB468" s="78"/>
      <c r="BC468" s="78"/>
      <c r="BD468" s="78"/>
      <c r="BE468" s="78"/>
      <c r="BF468" s="78"/>
      <c r="BG468" s="78"/>
      <c r="BH468" s="78"/>
      <c r="BI468" s="78"/>
      <c r="BJ468" s="78"/>
      <c r="BK468" s="78"/>
      <c r="BL468" s="78"/>
      <c r="BM468" s="78"/>
      <c r="BN468" s="36"/>
      <c r="BO468" s="36"/>
      <c r="BP468" s="36"/>
      <c r="BQ468" s="73"/>
      <c r="BR468" s="71"/>
    </row>
    <row r="469" spans="1:70" ht="12.75" customHeight="1" x14ac:dyDescent="0.3">
      <c r="A469" s="72"/>
      <c r="B469" s="69"/>
      <c r="C469" s="69"/>
      <c r="D469" s="36"/>
      <c r="E469" s="122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78"/>
      <c r="BB469" s="78"/>
      <c r="BC469" s="78"/>
      <c r="BD469" s="78"/>
      <c r="BE469" s="78"/>
      <c r="BF469" s="78"/>
      <c r="BG469" s="78"/>
      <c r="BH469" s="78"/>
      <c r="BI469" s="78"/>
      <c r="BJ469" s="78"/>
      <c r="BK469" s="78"/>
      <c r="BL469" s="78"/>
      <c r="BM469" s="78"/>
      <c r="BN469" s="36"/>
      <c r="BO469" s="36"/>
      <c r="BP469" s="36"/>
      <c r="BQ469" s="73"/>
      <c r="BR469" s="71"/>
    </row>
    <row r="470" spans="1:70" ht="12.75" customHeight="1" x14ac:dyDescent="0.3">
      <c r="A470" s="72"/>
      <c r="B470" s="69"/>
      <c r="C470" s="69"/>
      <c r="D470" s="36"/>
      <c r="E470" s="122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78"/>
      <c r="BB470" s="78"/>
      <c r="BC470" s="78"/>
      <c r="BD470" s="78"/>
      <c r="BE470" s="78"/>
      <c r="BF470" s="78"/>
      <c r="BG470" s="78"/>
      <c r="BH470" s="78"/>
      <c r="BI470" s="78"/>
      <c r="BJ470" s="78"/>
      <c r="BK470" s="78"/>
      <c r="BL470" s="78"/>
      <c r="BM470" s="78"/>
      <c r="BN470" s="36"/>
      <c r="BO470" s="36"/>
      <c r="BP470" s="36"/>
      <c r="BQ470" s="73"/>
      <c r="BR470" s="71"/>
    </row>
    <row r="471" spans="1:70" ht="12.75" customHeight="1" x14ac:dyDescent="0.3">
      <c r="A471" s="72"/>
      <c r="B471" s="69"/>
      <c r="C471" s="69"/>
      <c r="D471" s="36"/>
      <c r="E471" s="122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78"/>
      <c r="BB471" s="78"/>
      <c r="BC471" s="78"/>
      <c r="BD471" s="78"/>
      <c r="BE471" s="78"/>
      <c r="BF471" s="78"/>
      <c r="BG471" s="78"/>
      <c r="BH471" s="78"/>
      <c r="BI471" s="78"/>
      <c r="BJ471" s="78"/>
      <c r="BK471" s="78"/>
      <c r="BL471" s="78"/>
      <c r="BM471" s="78"/>
      <c r="BN471" s="36"/>
      <c r="BO471" s="36"/>
      <c r="BP471" s="36"/>
      <c r="BQ471" s="73"/>
      <c r="BR471" s="71"/>
    </row>
    <row r="472" spans="1:70" ht="12.75" customHeight="1" x14ac:dyDescent="0.3">
      <c r="A472" s="72"/>
      <c r="B472" s="69"/>
      <c r="C472" s="69"/>
      <c r="D472" s="36"/>
      <c r="E472" s="122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78"/>
      <c r="BB472" s="78"/>
      <c r="BC472" s="78"/>
      <c r="BD472" s="78"/>
      <c r="BE472" s="78"/>
      <c r="BF472" s="78"/>
      <c r="BG472" s="78"/>
      <c r="BH472" s="78"/>
      <c r="BI472" s="78"/>
      <c r="BJ472" s="78"/>
      <c r="BK472" s="78"/>
      <c r="BL472" s="78"/>
      <c r="BM472" s="78"/>
      <c r="BN472" s="36"/>
      <c r="BO472" s="36"/>
      <c r="BP472" s="36"/>
      <c r="BQ472" s="73"/>
      <c r="BR472" s="71"/>
    </row>
    <row r="473" spans="1:70" ht="12.75" customHeight="1" x14ac:dyDescent="0.3">
      <c r="A473" s="72"/>
      <c r="B473" s="69"/>
      <c r="C473" s="69"/>
      <c r="D473" s="36"/>
      <c r="E473" s="122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78"/>
      <c r="BB473" s="78"/>
      <c r="BC473" s="78"/>
      <c r="BD473" s="78"/>
      <c r="BE473" s="78"/>
      <c r="BF473" s="78"/>
      <c r="BG473" s="78"/>
      <c r="BH473" s="78"/>
      <c r="BI473" s="78"/>
      <c r="BJ473" s="78"/>
      <c r="BK473" s="78"/>
      <c r="BL473" s="78"/>
      <c r="BM473" s="78"/>
      <c r="BN473" s="36"/>
      <c r="BO473" s="36"/>
      <c r="BP473" s="36"/>
      <c r="BQ473" s="73"/>
      <c r="BR473" s="71"/>
    </row>
    <row r="474" spans="1:70" ht="12.75" customHeight="1" x14ac:dyDescent="0.3">
      <c r="A474" s="72"/>
      <c r="B474" s="69"/>
      <c r="C474" s="69"/>
      <c r="D474" s="36"/>
      <c r="E474" s="122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78"/>
      <c r="BB474" s="78"/>
      <c r="BC474" s="78"/>
      <c r="BD474" s="78"/>
      <c r="BE474" s="78"/>
      <c r="BF474" s="78"/>
      <c r="BG474" s="78"/>
      <c r="BH474" s="78"/>
      <c r="BI474" s="78"/>
      <c r="BJ474" s="78"/>
      <c r="BK474" s="78"/>
      <c r="BL474" s="78"/>
      <c r="BM474" s="78"/>
      <c r="BN474" s="36"/>
      <c r="BO474" s="36"/>
      <c r="BP474" s="36"/>
      <c r="BQ474" s="73"/>
      <c r="BR474" s="71"/>
    </row>
    <row r="475" spans="1:70" ht="12.75" customHeight="1" x14ac:dyDescent="0.3">
      <c r="A475" s="72"/>
      <c r="B475" s="69"/>
      <c r="C475" s="69"/>
      <c r="D475" s="36"/>
      <c r="E475" s="122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78"/>
      <c r="BB475" s="78"/>
      <c r="BC475" s="78"/>
      <c r="BD475" s="78"/>
      <c r="BE475" s="78"/>
      <c r="BF475" s="78"/>
      <c r="BG475" s="78"/>
      <c r="BH475" s="78"/>
      <c r="BI475" s="78"/>
      <c r="BJ475" s="78"/>
      <c r="BK475" s="78"/>
      <c r="BL475" s="78"/>
      <c r="BM475" s="78"/>
      <c r="BN475" s="36"/>
      <c r="BO475" s="36"/>
      <c r="BP475" s="36"/>
      <c r="BQ475" s="73"/>
      <c r="BR475" s="71"/>
    </row>
    <row r="476" spans="1:70" ht="12.75" customHeight="1" x14ac:dyDescent="0.3">
      <c r="A476" s="72"/>
      <c r="B476" s="69"/>
      <c r="C476" s="69"/>
      <c r="D476" s="36"/>
      <c r="E476" s="122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78"/>
      <c r="BB476" s="78"/>
      <c r="BC476" s="78"/>
      <c r="BD476" s="78"/>
      <c r="BE476" s="78"/>
      <c r="BF476" s="78"/>
      <c r="BG476" s="78"/>
      <c r="BH476" s="78"/>
      <c r="BI476" s="78"/>
      <c r="BJ476" s="78"/>
      <c r="BK476" s="78"/>
      <c r="BL476" s="78"/>
      <c r="BM476" s="78"/>
      <c r="BN476" s="36"/>
      <c r="BO476" s="36"/>
      <c r="BP476" s="36"/>
      <c r="BQ476" s="73"/>
      <c r="BR476" s="71"/>
    </row>
    <row r="477" spans="1:70" ht="12.75" customHeight="1" x14ac:dyDescent="0.3">
      <c r="A477" s="72"/>
      <c r="B477" s="69"/>
      <c r="C477" s="69"/>
      <c r="D477" s="36"/>
      <c r="E477" s="122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78"/>
      <c r="BB477" s="78"/>
      <c r="BC477" s="78"/>
      <c r="BD477" s="78"/>
      <c r="BE477" s="78"/>
      <c r="BF477" s="78"/>
      <c r="BG477" s="78"/>
      <c r="BH477" s="78"/>
      <c r="BI477" s="78"/>
      <c r="BJ477" s="78"/>
      <c r="BK477" s="78"/>
      <c r="BL477" s="78"/>
      <c r="BM477" s="78"/>
      <c r="BN477" s="36"/>
      <c r="BO477" s="36"/>
      <c r="BP477" s="36"/>
      <c r="BQ477" s="73"/>
      <c r="BR477" s="71"/>
    </row>
    <row r="478" spans="1:70" ht="12.75" customHeight="1" x14ac:dyDescent="0.3">
      <c r="A478" s="72"/>
      <c r="B478" s="69"/>
      <c r="C478" s="69"/>
      <c r="D478" s="36"/>
      <c r="E478" s="122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78"/>
      <c r="BB478" s="78"/>
      <c r="BC478" s="78"/>
      <c r="BD478" s="78"/>
      <c r="BE478" s="78"/>
      <c r="BF478" s="78"/>
      <c r="BG478" s="78"/>
      <c r="BH478" s="78"/>
      <c r="BI478" s="78"/>
      <c r="BJ478" s="78"/>
      <c r="BK478" s="78"/>
      <c r="BL478" s="78"/>
      <c r="BM478" s="78"/>
      <c r="BN478" s="36"/>
      <c r="BO478" s="36"/>
      <c r="BP478" s="36"/>
      <c r="BQ478" s="73"/>
      <c r="BR478" s="71"/>
    </row>
    <row r="479" spans="1:70" ht="12.75" customHeight="1" x14ac:dyDescent="0.3">
      <c r="A479" s="72"/>
      <c r="B479" s="69"/>
      <c r="C479" s="69"/>
      <c r="D479" s="36"/>
      <c r="E479" s="122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78"/>
      <c r="BB479" s="78"/>
      <c r="BC479" s="78"/>
      <c r="BD479" s="78"/>
      <c r="BE479" s="78"/>
      <c r="BF479" s="78"/>
      <c r="BG479" s="78"/>
      <c r="BH479" s="78"/>
      <c r="BI479" s="78"/>
      <c r="BJ479" s="78"/>
      <c r="BK479" s="78"/>
      <c r="BL479" s="78"/>
      <c r="BM479" s="78"/>
      <c r="BN479" s="36"/>
      <c r="BO479" s="36"/>
      <c r="BP479" s="36"/>
      <c r="BQ479" s="73"/>
      <c r="BR479" s="71"/>
    </row>
    <row r="480" spans="1:70" ht="12.75" customHeight="1" x14ac:dyDescent="0.3">
      <c r="A480" s="72"/>
      <c r="B480" s="69"/>
      <c r="C480" s="69"/>
      <c r="D480" s="36"/>
      <c r="E480" s="122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78"/>
      <c r="BB480" s="78"/>
      <c r="BC480" s="78"/>
      <c r="BD480" s="78"/>
      <c r="BE480" s="78"/>
      <c r="BF480" s="78"/>
      <c r="BG480" s="78"/>
      <c r="BH480" s="78"/>
      <c r="BI480" s="78"/>
      <c r="BJ480" s="78"/>
      <c r="BK480" s="78"/>
      <c r="BL480" s="78"/>
      <c r="BM480" s="78"/>
      <c r="BN480" s="36"/>
      <c r="BO480" s="36"/>
      <c r="BP480" s="36"/>
      <c r="BQ480" s="73"/>
      <c r="BR480" s="71"/>
    </row>
    <row r="481" spans="1:70" ht="12.75" customHeight="1" x14ac:dyDescent="0.3">
      <c r="A481" s="72"/>
      <c r="B481" s="69"/>
      <c r="C481" s="69"/>
      <c r="D481" s="36"/>
      <c r="E481" s="122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78"/>
      <c r="BB481" s="78"/>
      <c r="BC481" s="78"/>
      <c r="BD481" s="78"/>
      <c r="BE481" s="78"/>
      <c r="BF481" s="78"/>
      <c r="BG481" s="78"/>
      <c r="BH481" s="78"/>
      <c r="BI481" s="78"/>
      <c r="BJ481" s="78"/>
      <c r="BK481" s="78"/>
      <c r="BL481" s="78"/>
      <c r="BM481" s="78"/>
      <c r="BN481" s="36"/>
      <c r="BO481" s="36"/>
      <c r="BP481" s="36"/>
      <c r="BQ481" s="73"/>
      <c r="BR481" s="71"/>
    </row>
    <row r="482" spans="1:70" ht="12.75" customHeight="1" x14ac:dyDescent="0.3">
      <c r="A482" s="72"/>
      <c r="B482" s="69"/>
      <c r="C482" s="69"/>
      <c r="D482" s="36"/>
      <c r="E482" s="122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78"/>
      <c r="BB482" s="78"/>
      <c r="BC482" s="78"/>
      <c r="BD482" s="78"/>
      <c r="BE482" s="78"/>
      <c r="BF482" s="78"/>
      <c r="BG482" s="78"/>
      <c r="BH482" s="78"/>
      <c r="BI482" s="78"/>
      <c r="BJ482" s="78"/>
      <c r="BK482" s="78"/>
      <c r="BL482" s="78"/>
      <c r="BM482" s="78"/>
      <c r="BN482" s="36"/>
      <c r="BO482" s="36"/>
      <c r="BP482" s="36"/>
      <c r="BQ482" s="73"/>
      <c r="BR482" s="71"/>
    </row>
    <row r="483" spans="1:70" ht="12.75" customHeight="1" x14ac:dyDescent="0.3">
      <c r="A483" s="72"/>
      <c r="B483" s="69"/>
      <c r="C483" s="69"/>
      <c r="D483" s="36"/>
      <c r="E483" s="122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78"/>
      <c r="BB483" s="78"/>
      <c r="BC483" s="78"/>
      <c r="BD483" s="78"/>
      <c r="BE483" s="78"/>
      <c r="BF483" s="78"/>
      <c r="BG483" s="78"/>
      <c r="BH483" s="78"/>
      <c r="BI483" s="78"/>
      <c r="BJ483" s="78"/>
      <c r="BK483" s="78"/>
      <c r="BL483" s="78"/>
      <c r="BM483" s="78"/>
      <c r="BN483" s="36"/>
      <c r="BO483" s="36"/>
      <c r="BP483" s="36"/>
      <c r="BQ483" s="73"/>
      <c r="BR483" s="71"/>
    </row>
    <row r="484" spans="1:70" ht="12.75" customHeight="1" x14ac:dyDescent="0.3">
      <c r="A484" s="72"/>
      <c r="B484" s="69"/>
      <c r="C484" s="69"/>
      <c r="D484" s="36"/>
      <c r="E484" s="122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78"/>
      <c r="BB484" s="78"/>
      <c r="BC484" s="78"/>
      <c r="BD484" s="78"/>
      <c r="BE484" s="78"/>
      <c r="BF484" s="78"/>
      <c r="BG484" s="78"/>
      <c r="BH484" s="78"/>
      <c r="BI484" s="78"/>
      <c r="BJ484" s="78"/>
      <c r="BK484" s="78"/>
      <c r="BL484" s="78"/>
      <c r="BM484" s="78"/>
      <c r="BN484" s="36"/>
      <c r="BO484" s="36"/>
      <c r="BP484" s="36"/>
      <c r="BQ484" s="73"/>
      <c r="BR484" s="71"/>
    </row>
    <row r="485" spans="1:70" ht="12.75" customHeight="1" x14ac:dyDescent="0.3">
      <c r="A485" s="72"/>
      <c r="B485" s="69"/>
      <c r="C485" s="69"/>
      <c r="D485" s="36"/>
      <c r="E485" s="122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78"/>
      <c r="BB485" s="78"/>
      <c r="BC485" s="78"/>
      <c r="BD485" s="78"/>
      <c r="BE485" s="78"/>
      <c r="BF485" s="78"/>
      <c r="BG485" s="78"/>
      <c r="BH485" s="78"/>
      <c r="BI485" s="78"/>
      <c r="BJ485" s="78"/>
      <c r="BK485" s="78"/>
      <c r="BL485" s="78"/>
      <c r="BM485" s="78"/>
      <c r="BN485" s="36"/>
      <c r="BO485" s="36"/>
      <c r="BP485" s="36"/>
      <c r="BQ485" s="73"/>
      <c r="BR485" s="71"/>
    </row>
    <row r="486" spans="1:70" ht="12.75" customHeight="1" x14ac:dyDescent="0.3">
      <c r="A486" s="72"/>
      <c r="B486" s="69"/>
      <c r="C486" s="69"/>
      <c r="D486" s="36"/>
      <c r="E486" s="122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78"/>
      <c r="BB486" s="78"/>
      <c r="BC486" s="78"/>
      <c r="BD486" s="78"/>
      <c r="BE486" s="78"/>
      <c r="BF486" s="78"/>
      <c r="BG486" s="78"/>
      <c r="BH486" s="78"/>
      <c r="BI486" s="78"/>
      <c r="BJ486" s="78"/>
      <c r="BK486" s="78"/>
      <c r="BL486" s="78"/>
      <c r="BM486" s="78"/>
      <c r="BN486" s="36"/>
      <c r="BO486" s="36"/>
      <c r="BP486" s="36"/>
      <c r="BQ486" s="73"/>
      <c r="BR486" s="71"/>
    </row>
    <row r="487" spans="1:70" ht="12.75" customHeight="1" x14ac:dyDescent="0.3">
      <c r="A487" s="72"/>
      <c r="B487" s="69"/>
      <c r="C487" s="69"/>
      <c r="D487" s="36"/>
      <c r="E487" s="122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78"/>
      <c r="BB487" s="78"/>
      <c r="BC487" s="78"/>
      <c r="BD487" s="78"/>
      <c r="BE487" s="78"/>
      <c r="BF487" s="78"/>
      <c r="BG487" s="78"/>
      <c r="BH487" s="78"/>
      <c r="BI487" s="78"/>
      <c r="BJ487" s="78"/>
      <c r="BK487" s="78"/>
      <c r="BL487" s="78"/>
      <c r="BM487" s="78"/>
      <c r="BN487" s="36"/>
      <c r="BO487" s="36"/>
      <c r="BP487" s="36"/>
      <c r="BQ487" s="73"/>
      <c r="BR487" s="71"/>
    </row>
    <row r="488" spans="1:70" ht="12.75" customHeight="1" x14ac:dyDescent="0.3">
      <c r="A488" s="72"/>
      <c r="B488" s="69"/>
      <c r="C488" s="69"/>
      <c r="D488" s="36"/>
      <c r="E488" s="122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78"/>
      <c r="BB488" s="78"/>
      <c r="BC488" s="78"/>
      <c r="BD488" s="78"/>
      <c r="BE488" s="78"/>
      <c r="BF488" s="78"/>
      <c r="BG488" s="78"/>
      <c r="BH488" s="78"/>
      <c r="BI488" s="78"/>
      <c r="BJ488" s="78"/>
      <c r="BK488" s="78"/>
      <c r="BL488" s="78"/>
      <c r="BM488" s="78"/>
      <c r="BN488" s="36"/>
      <c r="BO488" s="36"/>
      <c r="BP488" s="36"/>
      <c r="BQ488" s="73"/>
      <c r="BR488" s="71"/>
    </row>
    <row r="489" spans="1:70" ht="12.75" customHeight="1" x14ac:dyDescent="0.3">
      <c r="A489" s="72"/>
      <c r="B489" s="69"/>
      <c r="C489" s="69"/>
      <c r="D489" s="36"/>
      <c r="E489" s="122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78"/>
      <c r="BB489" s="78"/>
      <c r="BC489" s="78"/>
      <c r="BD489" s="78"/>
      <c r="BE489" s="78"/>
      <c r="BF489" s="78"/>
      <c r="BG489" s="78"/>
      <c r="BH489" s="78"/>
      <c r="BI489" s="78"/>
      <c r="BJ489" s="78"/>
      <c r="BK489" s="78"/>
      <c r="BL489" s="78"/>
      <c r="BM489" s="78"/>
      <c r="BN489" s="36"/>
      <c r="BO489" s="36"/>
      <c r="BP489" s="36"/>
      <c r="BQ489" s="73"/>
      <c r="BR489" s="71"/>
    </row>
    <row r="490" spans="1:70" ht="12.75" customHeight="1" x14ac:dyDescent="0.3">
      <c r="A490" s="72"/>
      <c r="B490" s="69"/>
      <c r="C490" s="69"/>
      <c r="D490" s="36"/>
      <c r="E490" s="122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78"/>
      <c r="BB490" s="78"/>
      <c r="BC490" s="78"/>
      <c r="BD490" s="78"/>
      <c r="BE490" s="78"/>
      <c r="BF490" s="78"/>
      <c r="BG490" s="78"/>
      <c r="BH490" s="78"/>
      <c r="BI490" s="78"/>
      <c r="BJ490" s="78"/>
      <c r="BK490" s="78"/>
      <c r="BL490" s="78"/>
      <c r="BM490" s="78"/>
      <c r="BN490" s="36"/>
      <c r="BO490" s="36"/>
      <c r="BP490" s="36"/>
      <c r="BQ490" s="73"/>
      <c r="BR490" s="71"/>
    </row>
    <row r="491" spans="1:70" ht="12.75" customHeight="1" x14ac:dyDescent="0.3">
      <c r="A491" s="72"/>
      <c r="B491" s="69"/>
      <c r="C491" s="69"/>
      <c r="D491" s="36"/>
      <c r="E491" s="122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78"/>
      <c r="BB491" s="78"/>
      <c r="BC491" s="78"/>
      <c r="BD491" s="78"/>
      <c r="BE491" s="78"/>
      <c r="BF491" s="78"/>
      <c r="BG491" s="78"/>
      <c r="BH491" s="78"/>
      <c r="BI491" s="78"/>
      <c r="BJ491" s="78"/>
      <c r="BK491" s="78"/>
      <c r="BL491" s="78"/>
      <c r="BM491" s="78"/>
      <c r="BN491" s="36"/>
      <c r="BO491" s="36"/>
      <c r="BP491" s="36"/>
      <c r="BQ491" s="73"/>
      <c r="BR491" s="71"/>
    </row>
    <row r="492" spans="1:70" ht="12.75" customHeight="1" x14ac:dyDescent="0.3">
      <c r="A492" s="72"/>
      <c r="B492" s="69"/>
      <c r="C492" s="69"/>
      <c r="D492" s="36"/>
      <c r="E492" s="122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78"/>
      <c r="BB492" s="78"/>
      <c r="BC492" s="78"/>
      <c r="BD492" s="78"/>
      <c r="BE492" s="78"/>
      <c r="BF492" s="78"/>
      <c r="BG492" s="78"/>
      <c r="BH492" s="78"/>
      <c r="BI492" s="78"/>
      <c r="BJ492" s="78"/>
      <c r="BK492" s="78"/>
      <c r="BL492" s="78"/>
      <c r="BM492" s="78"/>
      <c r="BN492" s="36"/>
      <c r="BO492" s="36"/>
      <c r="BP492" s="36"/>
      <c r="BQ492" s="73"/>
      <c r="BR492" s="71"/>
    </row>
    <row r="493" spans="1:70" ht="12.75" customHeight="1" x14ac:dyDescent="0.3">
      <c r="A493" s="72"/>
      <c r="B493" s="69"/>
      <c r="C493" s="69"/>
      <c r="D493" s="36"/>
      <c r="E493" s="122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78"/>
      <c r="BN493" s="36"/>
      <c r="BO493" s="36"/>
      <c r="BP493" s="36"/>
      <c r="BQ493" s="73"/>
      <c r="BR493" s="71"/>
    </row>
    <row r="494" spans="1:70" ht="12.75" customHeight="1" x14ac:dyDescent="0.3">
      <c r="A494" s="72"/>
      <c r="B494" s="69"/>
      <c r="C494" s="69"/>
      <c r="D494" s="36"/>
      <c r="E494" s="122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78"/>
      <c r="BB494" s="78"/>
      <c r="BC494" s="78"/>
      <c r="BD494" s="78"/>
      <c r="BE494" s="78"/>
      <c r="BF494" s="78"/>
      <c r="BG494" s="78"/>
      <c r="BH494" s="78"/>
      <c r="BI494" s="78"/>
      <c r="BJ494" s="78"/>
      <c r="BK494" s="78"/>
      <c r="BL494" s="78"/>
      <c r="BM494" s="78"/>
      <c r="BN494" s="36"/>
      <c r="BO494" s="36"/>
      <c r="BP494" s="36"/>
      <c r="BQ494" s="73"/>
      <c r="BR494" s="71"/>
    </row>
    <row r="495" spans="1:70" ht="12.75" customHeight="1" x14ac:dyDescent="0.3">
      <c r="A495" s="72"/>
      <c r="B495" s="69"/>
      <c r="C495" s="69"/>
      <c r="D495" s="36"/>
      <c r="E495" s="122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78"/>
      <c r="BB495" s="78"/>
      <c r="BC495" s="78"/>
      <c r="BD495" s="78"/>
      <c r="BE495" s="78"/>
      <c r="BF495" s="78"/>
      <c r="BG495" s="78"/>
      <c r="BH495" s="78"/>
      <c r="BI495" s="78"/>
      <c r="BJ495" s="78"/>
      <c r="BK495" s="78"/>
      <c r="BL495" s="78"/>
      <c r="BM495" s="78"/>
      <c r="BN495" s="36"/>
      <c r="BO495" s="36"/>
      <c r="BP495" s="36"/>
      <c r="BQ495" s="73"/>
      <c r="BR495" s="71"/>
    </row>
    <row r="496" spans="1:70" ht="12.75" customHeight="1" x14ac:dyDescent="0.3">
      <c r="A496" s="72"/>
      <c r="B496" s="69"/>
      <c r="C496" s="69"/>
      <c r="D496" s="36"/>
      <c r="E496" s="122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78"/>
      <c r="BB496" s="78"/>
      <c r="BC496" s="78"/>
      <c r="BD496" s="78"/>
      <c r="BE496" s="78"/>
      <c r="BF496" s="78"/>
      <c r="BG496" s="78"/>
      <c r="BH496" s="78"/>
      <c r="BI496" s="78"/>
      <c r="BJ496" s="78"/>
      <c r="BK496" s="78"/>
      <c r="BL496" s="78"/>
      <c r="BM496" s="78"/>
      <c r="BN496" s="36"/>
      <c r="BO496" s="36"/>
      <c r="BP496" s="36"/>
      <c r="BQ496" s="73"/>
      <c r="BR496" s="71"/>
    </row>
    <row r="497" spans="1:70" ht="12.75" customHeight="1" x14ac:dyDescent="0.3">
      <c r="A497" s="72"/>
      <c r="B497" s="69"/>
      <c r="C497" s="69"/>
      <c r="D497" s="36"/>
      <c r="E497" s="122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78"/>
      <c r="BB497" s="78"/>
      <c r="BC497" s="78"/>
      <c r="BD497" s="78"/>
      <c r="BE497" s="78"/>
      <c r="BF497" s="78"/>
      <c r="BG497" s="78"/>
      <c r="BH497" s="78"/>
      <c r="BI497" s="78"/>
      <c r="BJ497" s="78"/>
      <c r="BK497" s="78"/>
      <c r="BL497" s="78"/>
      <c r="BM497" s="78"/>
      <c r="BN497" s="36"/>
      <c r="BO497" s="36"/>
      <c r="BP497" s="36"/>
      <c r="BQ497" s="73"/>
      <c r="BR497" s="71"/>
    </row>
    <row r="498" spans="1:70" ht="12.75" customHeight="1" x14ac:dyDescent="0.3">
      <c r="A498" s="72"/>
      <c r="B498" s="69"/>
      <c r="C498" s="69"/>
      <c r="D498" s="36"/>
      <c r="E498" s="122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78"/>
      <c r="BB498" s="78"/>
      <c r="BC498" s="78"/>
      <c r="BD498" s="78"/>
      <c r="BE498" s="78"/>
      <c r="BF498" s="78"/>
      <c r="BG498" s="78"/>
      <c r="BH498" s="78"/>
      <c r="BI498" s="78"/>
      <c r="BJ498" s="78"/>
      <c r="BK498" s="78"/>
      <c r="BL498" s="78"/>
      <c r="BM498" s="78"/>
      <c r="BN498" s="36"/>
      <c r="BO498" s="36"/>
      <c r="BP498" s="36"/>
      <c r="BQ498" s="73"/>
      <c r="BR498" s="71"/>
    </row>
    <row r="499" spans="1:70" ht="12.75" customHeight="1" x14ac:dyDescent="0.3">
      <c r="A499" s="72"/>
      <c r="B499" s="69"/>
      <c r="C499" s="69"/>
      <c r="D499" s="36"/>
      <c r="E499" s="122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78"/>
      <c r="BB499" s="78"/>
      <c r="BC499" s="78"/>
      <c r="BD499" s="78"/>
      <c r="BE499" s="78"/>
      <c r="BF499" s="78"/>
      <c r="BG499" s="78"/>
      <c r="BH499" s="78"/>
      <c r="BI499" s="78"/>
      <c r="BJ499" s="78"/>
      <c r="BK499" s="78"/>
      <c r="BL499" s="78"/>
      <c r="BM499" s="78"/>
      <c r="BN499" s="36"/>
      <c r="BO499" s="36"/>
      <c r="BP499" s="36"/>
      <c r="BQ499" s="73"/>
      <c r="BR499" s="71"/>
    </row>
    <row r="500" spans="1:70" ht="12.75" customHeight="1" x14ac:dyDescent="0.3">
      <c r="A500" s="72"/>
      <c r="B500" s="69"/>
      <c r="C500" s="69"/>
      <c r="D500" s="36"/>
      <c r="E500" s="122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78"/>
      <c r="BB500" s="78"/>
      <c r="BC500" s="78"/>
      <c r="BD500" s="78"/>
      <c r="BE500" s="78"/>
      <c r="BF500" s="78"/>
      <c r="BG500" s="78"/>
      <c r="BH500" s="78"/>
      <c r="BI500" s="78"/>
      <c r="BJ500" s="78"/>
      <c r="BK500" s="78"/>
      <c r="BL500" s="78"/>
      <c r="BM500" s="78"/>
      <c r="BN500" s="36"/>
      <c r="BO500" s="36"/>
      <c r="BP500" s="36"/>
      <c r="BQ500" s="73"/>
      <c r="BR500" s="71"/>
    </row>
    <row r="501" spans="1:70" ht="12.75" customHeight="1" x14ac:dyDescent="0.3">
      <c r="A501" s="72"/>
      <c r="B501" s="69"/>
      <c r="C501" s="69"/>
      <c r="D501" s="36"/>
      <c r="E501" s="122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78"/>
      <c r="BB501" s="78"/>
      <c r="BC501" s="78"/>
      <c r="BD501" s="78"/>
      <c r="BE501" s="78"/>
      <c r="BF501" s="78"/>
      <c r="BG501" s="78"/>
      <c r="BH501" s="78"/>
      <c r="BI501" s="78"/>
      <c r="BJ501" s="78"/>
      <c r="BK501" s="78"/>
      <c r="BL501" s="78"/>
      <c r="BM501" s="78"/>
      <c r="BN501" s="36"/>
      <c r="BO501" s="36"/>
      <c r="BP501" s="36"/>
      <c r="BQ501" s="73"/>
      <c r="BR501" s="71"/>
    </row>
    <row r="502" spans="1:70" ht="12.75" customHeight="1" x14ac:dyDescent="0.3">
      <c r="A502" s="72"/>
      <c r="B502" s="69"/>
      <c r="C502" s="69"/>
      <c r="D502" s="36"/>
      <c r="E502" s="122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78"/>
      <c r="BB502" s="78"/>
      <c r="BC502" s="78"/>
      <c r="BD502" s="78"/>
      <c r="BE502" s="78"/>
      <c r="BF502" s="78"/>
      <c r="BG502" s="78"/>
      <c r="BH502" s="78"/>
      <c r="BI502" s="78"/>
      <c r="BJ502" s="78"/>
      <c r="BK502" s="78"/>
      <c r="BL502" s="78"/>
      <c r="BM502" s="78"/>
      <c r="BN502" s="36"/>
      <c r="BO502" s="36"/>
      <c r="BP502" s="36"/>
      <c r="BQ502" s="73"/>
      <c r="BR502" s="71"/>
    </row>
    <row r="503" spans="1:70" ht="12.75" customHeight="1" x14ac:dyDescent="0.3">
      <c r="A503" s="72"/>
      <c r="B503" s="69"/>
      <c r="C503" s="69"/>
      <c r="D503" s="36"/>
      <c r="E503" s="122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78"/>
      <c r="BB503" s="78"/>
      <c r="BC503" s="78"/>
      <c r="BD503" s="78"/>
      <c r="BE503" s="78"/>
      <c r="BF503" s="78"/>
      <c r="BG503" s="78"/>
      <c r="BH503" s="78"/>
      <c r="BI503" s="78"/>
      <c r="BJ503" s="78"/>
      <c r="BK503" s="78"/>
      <c r="BL503" s="78"/>
      <c r="BM503" s="78"/>
      <c r="BN503" s="36"/>
      <c r="BO503" s="36"/>
      <c r="BP503" s="36"/>
      <c r="BQ503" s="73"/>
      <c r="BR503" s="71"/>
    </row>
    <row r="504" spans="1:70" ht="12.75" customHeight="1" x14ac:dyDescent="0.3">
      <c r="A504" s="72"/>
      <c r="B504" s="69"/>
      <c r="C504" s="69"/>
      <c r="D504" s="36"/>
      <c r="E504" s="122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78"/>
      <c r="BB504" s="78"/>
      <c r="BC504" s="78"/>
      <c r="BD504" s="78"/>
      <c r="BE504" s="78"/>
      <c r="BF504" s="78"/>
      <c r="BG504" s="78"/>
      <c r="BH504" s="78"/>
      <c r="BI504" s="78"/>
      <c r="BJ504" s="78"/>
      <c r="BK504" s="78"/>
      <c r="BL504" s="78"/>
      <c r="BM504" s="78"/>
      <c r="BN504" s="36"/>
      <c r="BO504" s="36"/>
      <c r="BP504" s="36"/>
      <c r="BQ504" s="73"/>
      <c r="BR504" s="71"/>
    </row>
    <row r="505" spans="1:70" ht="12.75" customHeight="1" x14ac:dyDescent="0.3">
      <c r="A505" s="72"/>
      <c r="B505" s="69"/>
      <c r="C505" s="69"/>
      <c r="D505" s="36"/>
      <c r="E505" s="122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78"/>
      <c r="BB505" s="78"/>
      <c r="BC505" s="78"/>
      <c r="BD505" s="78"/>
      <c r="BE505" s="78"/>
      <c r="BF505" s="78"/>
      <c r="BG505" s="78"/>
      <c r="BH505" s="78"/>
      <c r="BI505" s="78"/>
      <c r="BJ505" s="78"/>
      <c r="BK505" s="78"/>
      <c r="BL505" s="78"/>
      <c r="BM505" s="78"/>
      <c r="BN505" s="36"/>
      <c r="BO505" s="36"/>
      <c r="BP505" s="36"/>
      <c r="BQ505" s="73"/>
      <c r="BR505" s="71"/>
    </row>
    <row r="506" spans="1:70" ht="12.75" customHeight="1" x14ac:dyDescent="0.3">
      <c r="A506" s="72"/>
      <c r="B506" s="69"/>
      <c r="C506" s="69"/>
      <c r="D506" s="36"/>
      <c r="E506" s="122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78"/>
      <c r="BB506" s="78"/>
      <c r="BC506" s="78"/>
      <c r="BD506" s="78"/>
      <c r="BE506" s="78"/>
      <c r="BF506" s="78"/>
      <c r="BG506" s="78"/>
      <c r="BH506" s="78"/>
      <c r="BI506" s="78"/>
      <c r="BJ506" s="78"/>
      <c r="BK506" s="78"/>
      <c r="BL506" s="78"/>
      <c r="BM506" s="78"/>
      <c r="BN506" s="36"/>
      <c r="BO506" s="36"/>
      <c r="BP506" s="36"/>
      <c r="BQ506" s="73"/>
      <c r="BR506" s="71"/>
    </row>
    <row r="507" spans="1:70" ht="12.75" customHeight="1" x14ac:dyDescent="0.3">
      <c r="A507" s="72"/>
      <c r="B507" s="69"/>
      <c r="C507" s="69"/>
      <c r="D507" s="36"/>
      <c r="E507" s="122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78"/>
      <c r="BB507" s="78"/>
      <c r="BC507" s="78"/>
      <c r="BD507" s="78"/>
      <c r="BE507" s="78"/>
      <c r="BF507" s="78"/>
      <c r="BG507" s="78"/>
      <c r="BH507" s="78"/>
      <c r="BI507" s="78"/>
      <c r="BJ507" s="78"/>
      <c r="BK507" s="78"/>
      <c r="BL507" s="78"/>
      <c r="BM507" s="78"/>
      <c r="BN507" s="36"/>
      <c r="BO507" s="36"/>
      <c r="BP507" s="36"/>
      <c r="BQ507" s="73"/>
      <c r="BR507" s="71"/>
    </row>
    <row r="508" spans="1:70" ht="12.75" customHeight="1" x14ac:dyDescent="0.3">
      <c r="A508" s="72"/>
      <c r="B508" s="69"/>
      <c r="C508" s="69"/>
      <c r="D508" s="36"/>
      <c r="E508" s="122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78"/>
      <c r="BB508" s="78"/>
      <c r="BC508" s="78"/>
      <c r="BD508" s="78"/>
      <c r="BE508" s="78"/>
      <c r="BF508" s="78"/>
      <c r="BG508" s="78"/>
      <c r="BH508" s="78"/>
      <c r="BI508" s="78"/>
      <c r="BJ508" s="78"/>
      <c r="BK508" s="78"/>
      <c r="BL508" s="78"/>
      <c r="BM508" s="78"/>
      <c r="BN508" s="36"/>
      <c r="BO508" s="36"/>
      <c r="BP508" s="36"/>
      <c r="BQ508" s="73"/>
      <c r="BR508" s="71"/>
    </row>
    <row r="509" spans="1:70" ht="12.75" customHeight="1" x14ac:dyDescent="0.3">
      <c r="A509" s="72"/>
      <c r="B509" s="69"/>
      <c r="C509" s="69"/>
      <c r="D509" s="36"/>
      <c r="E509" s="122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78"/>
      <c r="BB509" s="78"/>
      <c r="BC509" s="78"/>
      <c r="BD509" s="78"/>
      <c r="BE509" s="78"/>
      <c r="BF509" s="78"/>
      <c r="BG509" s="78"/>
      <c r="BH509" s="78"/>
      <c r="BI509" s="78"/>
      <c r="BJ509" s="78"/>
      <c r="BK509" s="78"/>
      <c r="BL509" s="78"/>
      <c r="BM509" s="78"/>
      <c r="BN509" s="36"/>
      <c r="BO509" s="36"/>
      <c r="BP509" s="36"/>
      <c r="BQ509" s="73"/>
      <c r="BR509" s="71"/>
    </row>
    <row r="510" spans="1:70" ht="12.75" customHeight="1" x14ac:dyDescent="0.3">
      <c r="A510" s="72"/>
      <c r="B510" s="69"/>
      <c r="C510" s="69"/>
      <c r="D510" s="36"/>
      <c r="E510" s="122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78"/>
      <c r="BB510" s="78"/>
      <c r="BC510" s="78"/>
      <c r="BD510" s="78"/>
      <c r="BE510" s="78"/>
      <c r="BF510" s="78"/>
      <c r="BG510" s="78"/>
      <c r="BH510" s="78"/>
      <c r="BI510" s="78"/>
      <c r="BJ510" s="78"/>
      <c r="BK510" s="78"/>
      <c r="BL510" s="78"/>
      <c r="BM510" s="78"/>
      <c r="BN510" s="36"/>
      <c r="BO510" s="36"/>
      <c r="BP510" s="36"/>
      <c r="BQ510" s="73"/>
      <c r="BR510" s="71"/>
    </row>
    <row r="511" spans="1:70" ht="12.75" customHeight="1" x14ac:dyDescent="0.3">
      <c r="A511" s="72"/>
      <c r="B511" s="69"/>
      <c r="C511" s="69"/>
      <c r="D511" s="36"/>
      <c r="E511" s="122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78"/>
      <c r="BB511" s="78"/>
      <c r="BC511" s="78"/>
      <c r="BD511" s="78"/>
      <c r="BE511" s="78"/>
      <c r="BF511" s="78"/>
      <c r="BG511" s="78"/>
      <c r="BH511" s="78"/>
      <c r="BI511" s="78"/>
      <c r="BJ511" s="78"/>
      <c r="BK511" s="78"/>
      <c r="BL511" s="78"/>
      <c r="BM511" s="78"/>
      <c r="BN511" s="36"/>
      <c r="BO511" s="36"/>
      <c r="BP511" s="36"/>
      <c r="BQ511" s="73"/>
      <c r="BR511" s="71"/>
    </row>
    <row r="512" spans="1:70" ht="12.75" customHeight="1" x14ac:dyDescent="0.3">
      <c r="A512" s="72"/>
      <c r="B512" s="69"/>
      <c r="C512" s="69"/>
      <c r="D512" s="36"/>
      <c r="E512" s="122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78"/>
      <c r="BB512" s="78"/>
      <c r="BC512" s="78"/>
      <c r="BD512" s="78"/>
      <c r="BE512" s="78"/>
      <c r="BF512" s="78"/>
      <c r="BG512" s="78"/>
      <c r="BH512" s="78"/>
      <c r="BI512" s="78"/>
      <c r="BJ512" s="78"/>
      <c r="BK512" s="78"/>
      <c r="BL512" s="78"/>
      <c r="BM512" s="78"/>
      <c r="BN512" s="36"/>
      <c r="BO512" s="36"/>
      <c r="BP512" s="36"/>
      <c r="BQ512" s="73"/>
      <c r="BR512" s="71"/>
    </row>
    <row r="513" spans="1:70" ht="12.75" customHeight="1" x14ac:dyDescent="0.3">
      <c r="A513" s="72"/>
      <c r="B513" s="69"/>
      <c r="C513" s="69"/>
      <c r="D513" s="36"/>
      <c r="E513" s="122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78"/>
      <c r="BB513" s="78"/>
      <c r="BC513" s="78"/>
      <c r="BD513" s="78"/>
      <c r="BE513" s="78"/>
      <c r="BF513" s="78"/>
      <c r="BG513" s="78"/>
      <c r="BH513" s="78"/>
      <c r="BI513" s="78"/>
      <c r="BJ513" s="78"/>
      <c r="BK513" s="78"/>
      <c r="BL513" s="78"/>
      <c r="BM513" s="78"/>
      <c r="BN513" s="36"/>
      <c r="BO513" s="36"/>
      <c r="BP513" s="36"/>
      <c r="BQ513" s="73"/>
      <c r="BR513" s="71"/>
    </row>
    <row r="514" spans="1:70" ht="12.75" customHeight="1" x14ac:dyDescent="0.3">
      <c r="A514" s="72"/>
      <c r="B514" s="69"/>
      <c r="C514" s="69"/>
      <c r="D514" s="36"/>
      <c r="E514" s="122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78"/>
      <c r="BB514" s="78"/>
      <c r="BC514" s="78"/>
      <c r="BD514" s="78"/>
      <c r="BE514" s="78"/>
      <c r="BF514" s="78"/>
      <c r="BG514" s="78"/>
      <c r="BH514" s="78"/>
      <c r="BI514" s="78"/>
      <c r="BJ514" s="78"/>
      <c r="BK514" s="78"/>
      <c r="BL514" s="78"/>
      <c r="BM514" s="78"/>
      <c r="BN514" s="36"/>
      <c r="BO514" s="36"/>
      <c r="BP514" s="36"/>
      <c r="BQ514" s="73"/>
      <c r="BR514" s="71"/>
    </row>
    <row r="515" spans="1:70" ht="12.75" customHeight="1" x14ac:dyDescent="0.3">
      <c r="A515" s="72"/>
      <c r="B515" s="69"/>
      <c r="C515" s="69"/>
      <c r="D515" s="36"/>
      <c r="E515" s="122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78"/>
      <c r="BB515" s="78"/>
      <c r="BC515" s="78"/>
      <c r="BD515" s="78"/>
      <c r="BE515" s="78"/>
      <c r="BF515" s="78"/>
      <c r="BG515" s="78"/>
      <c r="BH515" s="78"/>
      <c r="BI515" s="78"/>
      <c r="BJ515" s="78"/>
      <c r="BK515" s="78"/>
      <c r="BL515" s="78"/>
      <c r="BM515" s="78"/>
      <c r="BN515" s="36"/>
      <c r="BO515" s="36"/>
      <c r="BP515" s="36"/>
      <c r="BQ515" s="73"/>
      <c r="BR515" s="71"/>
    </row>
    <row r="516" spans="1:70" ht="12.75" customHeight="1" x14ac:dyDescent="0.3">
      <c r="A516" s="72"/>
      <c r="B516" s="69"/>
      <c r="C516" s="69"/>
      <c r="D516" s="36"/>
      <c r="E516" s="122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78"/>
      <c r="BB516" s="78"/>
      <c r="BC516" s="78"/>
      <c r="BD516" s="78"/>
      <c r="BE516" s="78"/>
      <c r="BF516" s="78"/>
      <c r="BG516" s="78"/>
      <c r="BH516" s="78"/>
      <c r="BI516" s="78"/>
      <c r="BJ516" s="78"/>
      <c r="BK516" s="78"/>
      <c r="BL516" s="78"/>
      <c r="BM516" s="78"/>
      <c r="BN516" s="36"/>
      <c r="BO516" s="36"/>
      <c r="BP516" s="36"/>
      <c r="BQ516" s="73"/>
      <c r="BR516" s="71"/>
    </row>
    <row r="517" spans="1:70" ht="12.75" customHeight="1" x14ac:dyDescent="0.3">
      <c r="A517" s="72"/>
      <c r="B517" s="69"/>
      <c r="C517" s="69"/>
      <c r="D517" s="36"/>
      <c r="E517" s="122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78"/>
      <c r="BB517" s="78"/>
      <c r="BC517" s="78"/>
      <c r="BD517" s="78"/>
      <c r="BE517" s="78"/>
      <c r="BF517" s="78"/>
      <c r="BG517" s="78"/>
      <c r="BH517" s="78"/>
      <c r="BI517" s="78"/>
      <c r="BJ517" s="78"/>
      <c r="BK517" s="78"/>
      <c r="BL517" s="78"/>
      <c r="BM517" s="78"/>
      <c r="BN517" s="36"/>
      <c r="BO517" s="36"/>
      <c r="BP517" s="36"/>
      <c r="BQ517" s="73"/>
      <c r="BR517" s="71"/>
    </row>
    <row r="518" spans="1:70" ht="12.75" customHeight="1" x14ac:dyDescent="0.3">
      <c r="A518" s="72"/>
      <c r="B518" s="69"/>
      <c r="C518" s="69"/>
      <c r="D518" s="36"/>
      <c r="E518" s="122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78"/>
      <c r="BB518" s="78"/>
      <c r="BC518" s="78"/>
      <c r="BD518" s="78"/>
      <c r="BE518" s="78"/>
      <c r="BF518" s="78"/>
      <c r="BG518" s="78"/>
      <c r="BH518" s="78"/>
      <c r="BI518" s="78"/>
      <c r="BJ518" s="78"/>
      <c r="BK518" s="78"/>
      <c r="BL518" s="78"/>
      <c r="BM518" s="78"/>
      <c r="BN518" s="36"/>
      <c r="BO518" s="36"/>
      <c r="BP518" s="36"/>
      <c r="BQ518" s="73"/>
      <c r="BR518" s="71"/>
    </row>
    <row r="519" spans="1:70" ht="12.75" customHeight="1" x14ac:dyDescent="0.3">
      <c r="A519" s="72"/>
      <c r="B519" s="69"/>
      <c r="C519" s="69"/>
      <c r="D519" s="36"/>
      <c r="E519" s="122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78"/>
      <c r="BB519" s="78"/>
      <c r="BC519" s="78"/>
      <c r="BD519" s="78"/>
      <c r="BE519" s="78"/>
      <c r="BF519" s="78"/>
      <c r="BG519" s="78"/>
      <c r="BH519" s="78"/>
      <c r="BI519" s="78"/>
      <c r="BJ519" s="78"/>
      <c r="BK519" s="78"/>
      <c r="BL519" s="78"/>
      <c r="BM519" s="78"/>
      <c r="BN519" s="36"/>
      <c r="BO519" s="36"/>
      <c r="BP519" s="36"/>
      <c r="BQ519" s="73"/>
      <c r="BR519" s="71"/>
    </row>
    <row r="520" spans="1:70" ht="12.75" customHeight="1" x14ac:dyDescent="0.3">
      <c r="A520" s="72"/>
      <c r="B520" s="69"/>
      <c r="C520" s="69"/>
      <c r="D520" s="36"/>
      <c r="E520" s="122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78"/>
      <c r="BB520" s="78"/>
      <c r="BC520" s="78"/>
      <c r="BD520" s="78"/>
      <c r="BE520" s="78"/>
      <c r="BF520" s="78"/>
      <c r="BG520" s="78"/>
      <c r="BH520" s="78"/>
      <c r="BI520" s="78"/>
      <c r="BJ520" s="78"/>
      <c r="BK520" s="78"/>
      <c r="BL520" s="78"/>
      <c r="BM520" s="78"/>
      <c r="BN520" s="36"/>
      <c r="BO520" s="36"/>
      <c r="BP520" s="36"/>
      <c r="BQ520" s="73"/>
      <c r="BR520" s="71"/>
    </row>
    <row r="521" spans="1:70" ht="12.75" customHeight="1" x14ac:dyDescent="0.3">
      <c r="A521" s="72"/>
      <c r="B521" s="69"/>
      <c r="C521" s="69"/>
      <c r="D521" s="36"/>
      <c r="E521" s="122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78"/>
      <c r="BB521" s="78"/>
      <c r="BC521" s="78"/>
      <c r="BD521" s="78"/>
      <c r="BE521" s="78"/>
      <c r="BF521" s="78"/>
      <c r="BG521" s="78"/>
      <c r="BH521" s="78"/>
      <c r="BI521" s="78"/>
      <c r="BJ521" s="78"/>
      <c r="BK521" s="78"/>
      <c r="BL521" s="78"/>
      <c r="BM521" s="78"/>
      <c r="BN521" s="36"/>
      <c r="BO521" s="36"/>
      <c r="BP521" s="36"/>
      <c r="BQ521" s="73"/>
      <c r="BR521" s="71"/>
    </row>
    <row r="522" spans="1:70" ht="12.75" customHeight="1" x14ac:dyDescent="0.3">
      <c r="A522" s="72"/>
      <c r="B522" s="69"/>
      <c r="C522" s="69"/>
      <c r="D522" s="36"/>
      <c r="E522" s="122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78"/>
      <c r="BB522" s="78"/>
      <c r="BC522" s="78"/>
      <c r="BD522" s="78"/>
      <c r="BE522" s="78"/>
      <c r="BF522" s="78"/>
      <c r="BG522" s="78"/>
      <c r="BH522" s="78"/>
      <c r="BI522" s="78"/>
      <c r="BJ522" s="78"/>
      <c r="BK522" s="78"/>
      <c r="BL522" s="78"/>
      <c r="BM522" s="78"/>
      <c r="BN522" s="36"/>
      <c r="BO522" s="36"/>
      <c r="BP522" s="36"/>
      <c r="BQ522" s="73"/>
      <c r="BR522" s="71"/>
    </row>
    <row r="523" spans="1:70" ht="12.75" customHeight="1" x14ac:dyDescent="0.3">
      <c r="A523" s="72"/>
      <c r="B523" s="69"/>
      <c r="C523" s="69"/>
      <c r="D523" s="36"/>
      <c r="E523" s="122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78"/>
      <c r="BB523" s="78"/>
      <c r="BC523" s="78"/>
      <c r="BD523" s="78"/>
      <c r="BE523" s="78"/>
      <c r="BF523" s="78"/>
      <c r="BG523" s="78"/>
      <c r="BH523" s="78"/>
      <c r="BI523" s="78"/>
      <c r="BJ523" s="78"/>
      <c r="BK523" s="78"/>
      <c r="BL523" s="78"/>
      <c r="BM523" s="78"/>
      <c r="BN523" s="36"/>
      <c r="BO523" s="36"/>
      <c r="BP523" s="36"/>
      <c r="BQ523" s="73"/>
      <c r="BR523" s="71"/>
    </row>
    <row r="524" spans="1:70" ht="12.75" customHeight="1" x14ac:dyDescent="0.3">
      <c r="A524" s="72"/>
      <c r="B524" s="69"/>
      <c r="C524" s="69"/>
      <c r="D524" s="36"/>
      <c r="E524" s="122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78"/>
      <c r="BB524" s="78"/>
      <c r="BC524" s="78"/>
      <c r="BD524" s="78"/>
      <c r="BE524" s="78"/>
      <c r="BF524" s="78"/>
      <c r="BG524" s="78"/>
      <c r="BH524" s="78"/>
      <c r="BI524" s="78"/>
      <c r="BJ524" s="78"/>
      <c r="BK524" s="78"/>
      <c r="BL524" s="78"/>
      <c r="BM524" s="78"/>
      <c r="BN524" s="36"/>
      <c r="BO524" s="36"/>
      <c r="BP524" s="36"/>
      <c r="BQ524" s="73"/>
      <c r="BR524" s="71"/>
    </row>
    <row r="525" spans="1:70" ht="12.75" customHeight="1" x14ac:dyDescent="0.3">
      <c r="A525" s="72"/>
      <c r="B525" s="69"/>
      <c r="C525" s="69"/>
      <c r="D525" s="36"/>
      <c r="E525" s="122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78"/>
      <c r="BB525" s="78"/>
      <c r="BC525" s="78"/>
      <c r="BD525" s="78"/>
      <c r="BE525" s="78"/>
      <c r="BF525" s="78"/>
      <c r="BG525" s="78"/>
      <c r="BH525" s="78"/>
      <c r="BI525" s="78"/>
      <c r="BJ525" s="78"/>
      <c r="BK525" s="78"/>
      <c r="BL525" s="78"/>
      <c r="BM525" s="78"/>
      <c r="BN525" s="36"/>
      <c r="BO525" s="36"/>
      <c r="BP525" s="36"/>
      <c r="BQ525" s="73"/>
      <c r="BR525" s="71"/>
    </row>
    <row r="526" spans="1:70" ht="12.75" customHeight="1" x14ac:dyDescent="0.3">
      <c r="A526" s="72"/>
      <c r="B526" s="69"/>
      <c r="C526" s="69"/>
      <c r="D526" s="36"/>
      <c r="E526" s="122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78"/>
      <c r="BB526" s="78"/>
      <c r="BC526" s="78"/>
      <c r="BD526" s="78"/>
      <c r="BE526" s="78"/>
      <c r="BF526" s="78"/>
      <c r="BG526" s="78"/>
      <c r="BH526" s="78"/>
      <c r="BI526" s="78"/>
      <c r="BJ526" s="78"/>
      <c r="BK526" s="78"/>
      <c r="BL526" s="78"/>
      <c r="BM526" s="78"/>
      <c r="BN526" s="36"/>
      <c r="BO526" s="36"/>
      <c r="BP526" s="36"/>
      <c r="BQ526" s="73"/>
      <c r="BR526" s="71"/>
    </row>
    <row r="527" spans="1:70" ht="12.75" customHeight="1" x14ac:dyDescent="0.3">
      <c r="A527" s="72"/>
      <c r="B527" s="69"/>
      <c r="C527" s="69"/>
      <c r="D527" s="36"/>
      <c r="E527" s="122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78"/>
      <c r="BB527" s="78"/>
      <c r="BC527" s="78"/>
      <c r="BD527" s="78"/>
      <c r="BE527" s="78"/>
      <c r="BF527" s="78"/>
      <c r="BG527" s="78"/>
      <c r="BH527" s="78"/>
      <c r="BI527" s="78"/>
      <c r="BJ527" s="78"/>
      <c r="BK527" s="78"/>
      <c r="BL527" s="78"/>
      <c r="BM527" s="78"/>
      <c r="BN527" s="36"/>
      <c r="BO527" s="36"/>
      <c r="BP527" s="36"/>
      <c r="BQ527" s="73"/>
      <c r="BR527" s="71"/>
    </row>
    <row r="528" spans="1:70" ht="12.75" customHeight="1" x14ac:dyDescent="0.3">
      <c r="A528" s="72"/>
      <c r="B528" s="69"/>
      <c r="C528" s="69"/>
      <c r="D528" s="36"/>
      <c r="E528" s="122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78"/>
      <c r="BB528" s="78"/>
      <c r="BC528" s="78"/>
      <c r="BD528" s="78"/>
      <c r="BE528" s="78"/>
      <c r="BF528" s="78"/>
      <c r="BG528" s="78"/>
      <c r="BH528" s="78"/>
      <c r="BI528" s="78"/>
      <c r="BJ528" s="78"/>
      <c r="BK528" s="78"/>
      <c r="BL528" s="78"/>
      <c r="BM528" s="78"/>
      <c r="BN528" s="36"/>
      <c r="BO528" s="36"/>
      <c r="BP528" s="36"/>
      <c r="BQ528" s="73"/>
      <c r="BR528" s="71"/>
    </row>
    <row r="529" spans="1:70" ht="12.75" customHeight="1" x14ac:dyDescent="0.3">
      <c r="A529" s="72"/>
      <c r="B529" s="69"/>
      <c r="C529" s="69"/>
      <c r="D529" s="36"/>
      <c r="E529" s="122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78"/>
      <c r="BB529" s="78"/>
      <c r="BC529" s="78"/>
      <c r="BD529" s="78"/>
      <c r="BE529" s="78"/>
      <c r="BF529" s="78"/>
      <c r="BG529" s="78"/>
      <c r="BH529" s="78"/>
      <c r="BI529" s="78"/>
      <c r="BJ529" s="78"/>
      <c r="BK529" s="78"/>
      <c r="BL529" s="78"/>
      <c r="BM529" s="78"/>
      <c r="BN529" s="36"/>
      <c r="BO529" s="36"/>
      <c r="BP529" s="36"/>
      <c r="BQ529" s="73"/>
      <c r="BR529" s="71"/>
    </row>
    <row r="530" spans="1:70" ht="12.75" customHeight="1" x14ac:dyDescent="0.3">
      <c r="A530" s="72"/>
      <c r="B530" s="69"/>
      <c r="C530" s="69"/>
      <c r="D530" s="36"/>
      <c r="E530" s="122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78"/>
      <c r="BB530" s="78"/>
      <c r="BC530" s="78"/>
      <c r="BD530" s="78"/>
      <c r="BE530" s="78"/>
      <c r="BF530" s="78"/>
      <c r="BG530" s="78"/>
      <c r="BH530" s="78"/>
      <c r="BI530" s="78"/>
      <c r="BJ530" s="78"/>
      <c r="BK530" s="78"/>
      <c r="BL530" s="78"/>
      <c r="BM530" s="78"/>
      <c r="BN530" s="36"/>
      <c r="BO530" s="36"/>
      <c r="BP530" s="36"/>
      <c r="BQ530" s="73"/>
      <c r="BR530" s="71"/>
    </row>
    <row r="531" spans="1:70" ht="12.75" customHeight="1" x14ac:dyDescent="0.3">
      <c r="A531" s="72"/>
      <c r="B531" s="69"/>
      <c r="C531" s="69"/>
      <c r="D531" s="36"/>
      <c r="E531" s="122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78"/>
      <c r="BB531" s="78"/>
      <c r="BC531" s="78"/>
      <c r="BD531" s="78"/>
      <c r="BE531" s="78"/>
      <c r="BF531" s="78"/>
      <c r="BG531" s="78"/>
      <c r="BH531" s="78"/>
      <c r="BI531" s="78"/>
      <c r="BJ531" s="78"/>
      <c r="BK531" s="78"/>
      <c r="BL531" s="78"/>
      <c r="BM531" s="78"/>
      <c r="BN531" s="36"/>
      <c r="BO531" s="36"/>
      <c r="BP531" s="36"/>
      <c r="BQ531" s="73"/>
      <c r="BR531" s="71"/>
    </row>
    <row r="532" spans="1:70" ht="12.75" customHeight="1" x14ac:dyDescent="0.3">
      <c r="A532" s="72"/>
      <c r="B532" s="69"/>
      <c r="C532" s="69"/>
      <c r="D532" s="36"/>
      <c r="E532" s="122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78"/>
      <c r="BB532" s="78"/>
      <c r="BC532" s="78"/>
      <c r="BD532" s="78"/>
      <c r="BE532" s="78"/>
      <c r="BF532" s="78"/>
      <c r="BG532" s="78"/>
      <c r="BH532" s="78"/>
      <c r="BI532" s="78"/>
      <c r="BJ532" s="78"/>
      <c r="BK532" s="78"/>
      <c r="BL532" s="78"/>
      <c r="BM532" s="78"/>
      <c r="BN532" s="36"/>
      <c r="BO532" s="36"/>
      <c r="BP532" s="36"/>
      <c r="BQ532" s="73"/>
      <c r="BR532" s="71"/>
    </row>
    <row r="533" spans="1:70" ht="12.75" customHeight="1" x14ac:dyDescent="0.3">
      <c r="A533" s="72"/>
      <c r="B533" s="69"/>
      <c r="C533" s="69"/>
      <c r="D533" s="36"/>
      <c r="E533" s="122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78"/>
      <c r="BB533" s="78"/>
      <c r="BC533" s="78"/>
      <c r="BD533" s="78"/>
      <c r="BE533" s="78"/>
      <c r="BF533" s="78"/>
      <c r="BG533" s="78"/>
      <c r="BH533" s="78"/>
      <c r="BI533" s="78"/>
      <c r="BJ533" s="78"/>
      <c r="BK533" s="78"/>
      <c r="BL533" s="78"/>
      <c r="BM533" s="78"/>
      <c r="BN533" s="36"/>
      <c r="BO533" s="36"/>
      <c r="BP533" s="36"/>
      <c r="BQ533" s="73"/>
      <c r="BR533" s="71"/>
    </row>
    <row r="534" spans="1:70" ht="12.75" customHeight="1" x14ac:dyDescent="0.3">
      <c r="A534" s="72"/>
      <c r="B534" s="69"/>
      <c r="C534" s="69"/>
      <c r="D534" s="36"/>
      <c r="E534" s="122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78"/>
      <c r="BB534" s="78"/>
      <c r="BC534" s="78"/>
      <c r="BD534" s="78"/>
      <c r="BE534" s="78"/>
      <c r="BF534" s="78"/>
      <c r="BG534" s="78"/>
      <c r="BH534" s="78"/>
      <c r="BI534" s="78"/>
      <c r="BJ534" s="78"/>
      <c r="BK534" s="78"/>
      <c r="BL534" s="78"/>
      <c r="BM534" s="78"/>
      <c r="BN534" s="36"/>
      <c r="BO534" s="36"/>
      <c r="BP534" s="36"/>
      <c r="BQ534" s="73"/>
      <c r="BR534" s="71"/>
    </row>
    <row r="535" spans="1:70" ht="12.75" customHeight="1" x14ac:dyDescent="0.3">
      <c r="A535" s="72"/>
      <c r="B535" s="69"/>
      <c r="C535" s="69"/>
      <c r="D535" s="36"/>
      <c r="E535" s="122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78"/>
      <c r="BB535" s="78"/>
      <c r="BC535" s="78"/>
      <c r="BD535" s="78"/>
      <c r="BE535" s="78"/>
      <c r="BF535" s="78"/>
      <c r="BG535" s="78"/>
      <c r="BH535" s="78"/>
      <c r="BI535" s="78"/>
      <c r="BJ535" s="78"/>
      <c r="BK535" s="78"/>
      <c r="BL535" s="78"/>
      <c r="BM535" s="78"/>
      <c r="BN535" s="36"/>
      <c r="BO535" s="36"/>
      <c r="BP535" s="36"/>
      <c r="BQ535" s="73"/>
      <c r="BR535" s="71"/>
    </row>
    <row r="536" spans="1:70" ht="12.75" customHeight="1" x14ac:dyDescent="0.3">
      <c r="A536" s="72"/>
      <c r="B536" s="69"/>
      <c r="C536" s="69"/>
      <c r="D536" s="36"/>
      <c r="E536" s="122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78"/>
      <c r="BB536" s="78"/>
      <c r="BC536" s="78"/>
      <c r="BD536" s="78"/>
      <c r="BE536" s="78"/>
      <c r="BF536" s="78"/>
      <c r="BG536" s="78"/>
      <c r="BH536" s="78"/>
      <c r="BI536" s="78"/>
      <c r="BJ536" s="78"/>
      <c r="BK536" s="78"/>
      <c r="BL536" s="78"/>
      <c r="BM536" s="78"/>
      <c r="BN536" s="36"/>
      <c r="BO536" s="36"/>
      <c r="BP536" s="36"/>
      <c r="BQ536" s="73"/>
      <c r="BR536" s="71"/>
    </row>
    <row r="537" spans="1:70" ht="12.75" customHeight="1" x14ac:dyDescent="0.3">
      <c r="A537" s="72"/>
      <c r="B537" s="69"/>
      <c r="C537" s="69"/>
      <c r="D537" s="36"/>
      <c r="E537" s="122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78"/>
      <c r="BB537" s="78"/>
      <c r="BC537" s="78"/>
      <c r="BD537" s="78"/>
      <c r="BE537" s="78"/>
      <c r="BF537" s="78"/>
      <c r="BG537" s="78"/>
      <c r="BH537" s="78"/>
      <c r="BI537" s="78"/>
      <c r="BJ537" s="78"/>
      <c r="BK537" s="78"/>
      <c r="BL537" s="78"/>
      <c r="BM537" s="78"/>
      <c r="BN537" s="36"/>
      <c r="BO537" s="36"/>
      <c r="BP537" s="36"/>
      <c r="BQ537" s="73"/>
      <c r="BR537" s="71"/>
    </row>
    <row r="538" spans="1:70" ht="12.75" customHeight="1" x14ac:dyDescent="0.3">
      <c r="A538" s="72"/>
      <c r="B538" s="69"/>
      <c r="C538" s="69"/>
      <c r="D538" s="36"/>
      <c r="E538" s="122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78"/>
      <c r="BB538" s="78"/>
      <c r="BC538" s="78"/>
      <c r="BD538" s="78"/>
      <c r="BE538" s="78"/>
      <c r="BF538" s="78"/>
      <c r="BG538" s="78"/>
      <c r="BH538" s="78"/>
      <c r="BI538" s="78"/>
      <c r="BJ538" s="78"/>
      <c r="BK538" s="78"/>
      <c r="BL538" s="78"/>
      <c r="BM538" s="78"/>
      <c r="BN538" s="36"/>
      <c r="BO538" s="36"/>
      <c r="BP538" s="36"/>
      <c r="BQ538" s="73"/>
      <c r="BR538" s="71"/>
    </row>
    <row r="539" spans="1:70" ht="12.75" customHeight="1" x14ac:dyDescent="0.2">
      <c r="A539" s="36"/>
      <c r="B539" s="63"/>
      <c r="C539" s="63"/>
      <c r="D539" s="36"/>
      <c r="E539" s="122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78"/>
      <c r="BB539" s="78"/>
      <c r="BC539" s="78"/>
      <c r="BD539" s="78"/>
      <c r="BE539" s="78"/>
      <c r="BF539" s="78"/>
      <c r="BG539" s="78"/>
      <c r="BH539" s="78"/>
      <c r="BI539" s="78"/>
      <c r="BJ539" s="78"/>
      <c r="BK539" s="78"/>
      <c r="BL539" s="78"/>
      <c r="BM539" s="78"/>
      <c r="BN539" s="36"/>
      <c r="BO539" s="36"/>
      <c r="BP539" s="36"/>
      <c r="BQ539" s="73"/>
      <c r="BR539" s="71"/>
    </row>
    <row r="540" spans="1:70" ht="12.75" customHeight="1" x14ac:dyDescent="0.2">
      <c r="A540" s="36"/>
      <c r="B540" s="63"/>
      <c r="C540" s="63"/>
      <c r="D540" s="36"/>
      <c r="E540" s="122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78"/>
      <c r="BB540" s="78"/>
      <c r="BC540" s="78"/>
      <c r="BD540" s="78"/>
      <c r="BE540" s="78"/>
      <c r="BF540" s="78"/>
      <c r="BG540" s="78"/>
      <c r="BH540" s="78"/>
      <c r="BI540" s="78"/>
      <c r="BJ540" s="78"/>
      <c r="BK540" s="78"/>
      <c r="BL540" s="78"/>
      <c r="BM540" s="78"/>
      <c r="BN540" s="36"/>
      <c r="BO540" s="36"/>
      <c r="BP540" s="36"/>
      <c r="BQ540" s="73"/>
      <c r="BR540" s="71"/>
    </row>
    <row r="541" spans="1:70" ht="12.75" customHeight="1" x14ac:dyDescent="0.2">
      <c r="A541" s="36"/>
      <c r="B541" s="63"/>
      <c r="C541" s="63"/>
      <c r="D541" s="36"/>
      <c r="E541" s="122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78"/>
      <c r="BB541" s="78"/>
      <c r="BC541" s="78"/>
      <c r="BD541" s="78"/>
      <c r="BE541" s="78"/>
      <c r="BF541" s="78"/>
      <c r="BG541" s="78"/>
      <c r="BH541" s="78"/>
      <c r="BI541" s="78"/>
      <c r="BJ541" s="78"/>
      <c r="BK541" s="78"/>
      <c r="BL541" s="78"/>
      <c r="BM541" s="78"/>
      <c r="BN541" s="36"/>
      <c r="BO541" s="36"/>
      <c r="BP541" s="36"/>
      <c r="BQ541" s="73"/>
      <c r="BR541" s="71"/>
    </row>
    <row r="542" spans="1:70" ht="12.75" customHeight="1" x14ac:dyDescent="0.2">
      <c r="A542" s="36"/>
      <c r="B542" s="63"/>
      <c r="C542" s="63"/>
      <c r="D542" s="36"/>
      <c r="E542" s="122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78"/>
      <c r="BB542" s="78"/>
      <c r="BC542" s="78"/>
      <c r="BD542" s="78"/>
      <c r="BE542" s="78"/>
      <c r="BF542" s="78"/>
      <c r="BG542" s="78"/>
      <c r="BH542" s="78"/>
      <c r="BI542" s="78"/>
      <c r="BJ542" s="78"/>
      <c r="BK542" s="78"/>
      <c r="BL542" s="78"/>
      <c r="BM542" s="78"/>
      <c r="BN542" s="36"/>
      <c r="BO542" s="36"/>
      <c r="BP542" s="36"/>
      <c r="BQ542" s="73"/>
      <c r="BR542" s="71"/>
    </row>
    <row r="543" spans="1:70" ht="12.75" customHeight="1" x14ac:dyDescent="0.2">
      <c r="A543" s="36"/>
      <c r="B543" s="63"/>
      <c r="C543" s="63"/>
      <c r="D543" s="36"/>
      <c r="E543" s="122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78"/>
      <c r="BB543" s="78"/>
      <c r="BC543" s="78"/>
      <c r="BD543" s="78"/>
      <c r="BE543" s="78"/>
      <c r="BF543" s="78"/>
      <c r="BG543" s="78"/>
      <c r="BH543" s="78"/>
      <c r="BI543" s="78"/>
      <c r="BJ543" s="78"/>
      <c r="BK543" s="78"/>
      <c r="BL543" s="78"/>
      <c r="BM543" s="78"/>
      <c r="BN543" s="36"/>
      <c r="BO543" s="36"/>
      <c r="BP543" s="36"/>
      <c r="BQ543" s="73"/>
      <c r="BR543" s="71"/>
    </row>
    <row r="544" spans="1:70" ht="12.75" customHeight="1" x14ac:dyDescent="0.2">
      <c r="A544" s="36"/>
      <c r="B544" s="63"/>
      <c r="C544" s="63"/>
      <c r="D544" s="36"/>
      <c r="E544" s="122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78"/>
      <c r="BB544" s="78"/>
      <c r="BC544" s="78"/>
      <c r="BD544" s="78"/>
      <c r="BE544" s="78"/>
      <c r="BF544" s="78"/>
      <c r="BG544" s="78"/>
      <c r="BH544" s="78"/>
      <c r="BI544" s="78"/>
      <c r="BJ544" s="78"/>
      <c r="BK544" s="78"/>
      <c r="BL544" s="78"/>
      <c r="BM544" s="78"/>
      <c r="BN544" s="36"/>
      <c r="BO544" s="36"/>
      <c r="BP544" s="36"/>
      <c r="BQ544" s="73"/>
      <c r="BR544" s="71"/>
    </row>
    <row r="545" spans="1:70" ht="12.75" customHeight="1" x14ac:dyDescent="0.2">
      <c r="A545" s="36"/>
      <c r="B545" s="63"/>
      <c r="C545" s="63"/>
      <c r="D545" s="36"/>
      <c r="E545" s="122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78"/>
      <c r="BB545" s="78"/>
      <c r="BC545" s="78"/>
      <c r="BD545" s="78"/>
      <c r="BE545" s="78"/>
      <c r="BF545" s="78"/>
      <c r="BG545" s="78"/>
      <c r="BH545" s="78"/>
      <c r="BI545" s="78"/>
      <c r="BJ545" s="78"/>
      <c r="BK545" s="78"/>
      <c r="BL545" s="78"/>
      <c r="BM545" s="78"/>
      <c r="BN545" s="36"/>
      <c r="BO545" s="36"/>
      <c r="BP545" s="36"/>
      <c r="BQ545" s="73"/>
      <c r="BR545" s="71"/>
    </row>
    <row r="546" spans="1:70" ht="12.75" customHeight="1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50"/>
      <c r="BN546" s="71"/>
      <c r="BO546" s="71"/>
      <c r="BP546" s="71"/>
      <c r="BQ546" s="71"/>
      <c r="BR546" s="71"/>
    </row>
    <row r="547" spans="1:70" ht="12.75" customHeight="1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50"/>
      <c r="BN547" s="71"/>
      <c r="BO547" s="71"/>
      <c r="BP547" s="71"/>
      <c r="BQ547" s="71"/>
      <c r="BR547" s="71"/>
    </row>
    <row r="548" spans="1:70" ht="12.75" customHeight="1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50"/>
      <c r="BN548" s="71"/>
      <c r="BO548" s="71"/>
      <c r="BP548" s="71"/>
      <c r="BQ548" s="71"/>
      <c r="BR548" s="71"/>
    </row>
    <row r="549" spans="1:70" ht="12.75" customHeight="1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50"/>
      <c r="BN549" s="71"/>
      <c r="BO549" s="71"/>
      <c r="BP549" s="71"/>
      <c r="BQ549" s="71"/>
      <c r="BR549" s="71"/>
    </row>
    <row r="550" spans="1:70" ht="12.75" customHeight="1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50"/>
      <c r="BN550" s="71"/>
      <c r="BO550" s="71"/>
      <c r="BP550" s="71"/>
      <c r="BQ550" s="71"/>
      <c r="BR550" s="71"/>
    </row>
    <row r="551" spans="1:70" ht="12.75" customHeight="1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71"/>
      <c r="BO551" s="71"/>
      <c r="BP551" s="71"/>
      <c r="BQ551" s="71"/>
      <c r="BR551" s="71"/>
    </row>
    <row r="552" spans="1:70" ht="12.75" customHeight="1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50"/>
      <c r="BN552" s="71"/>
      <c r="BO552" s="71"/>
      <c r="BP552" s="71"/>
      <c r="BQ552" s="71"/>
      <c r="BR552" s="71"/>
    </row>
    <row r="553" spans="1:70" ht="12.75" customHeight="1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50"/>
      <c r="BN553" s="71"/>
      <c r="BO553" s="71"/>
      <c r="BP553" s="71"/>
      <c r="BQ553" s="71"/>
      <c r="BR553" s="71"/>
    </row>
    <row r="554" spans="1:70" ht="12.75" customHeight="1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50"/>
      <c r="BN554" s="71"/>
      <c r="BO554" s="71"/>
      <c r="BP554" s="71"/>
      <c r="BQ554" s="71"/>
      <c r="BR554" s="71"/>
    </row>
    <row r="555" spans="1:70" ht="12.75" customHeight="1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50"/>
      <c r="BN555" s="71"/>
      <c r="BO555" s="71"/>
      <c r="BP555" s="71"/>
      <c r="BQ555" s="71"/>
      <c r="BR555" s="71"/>
    </row>
    <row r="556" spans="1:70" ht="12.75" customHeight="1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50"/>
      <c r="BN556" s="71"/>
      <c r="BO556" s="71"/>
      <c r="BP556" s="71"/>
      <c r="BQ556" s="71"/>
      <c r="BR556" s="71"/>
    </row>
    <row r="557" spans="1:70" ht="12.75" customHeight="1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50"/>
      <c r="BN557" s="71"/>
      <c r="BO557" s="71"/>
      <c r="BP557" s="71"/>
      <c r="BQ557" s="71"/>
      <c r="BR557" s="71"/>
    </row>
    <row r="558" spans="1:70" ht="12.75" customHeight="1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50"/>
      <c r="BN558" s="71"/>
      <c r="BO558" s="71"/>
      <c r="BP558" s="71"/>
      <c r="BQ558" s="71"/>
      <c r="BR558" s="71"/>
    </row>
    <row r="559" spans="1:70" ht="12.75" customHeight="1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50"/>
      <c r="BN559" s="71"/>
      <c r="BO559" s="71"/>
      <c r="BP559" s="71"/>
      <c r="BQ559" s="71"/>
      <c r="BR559" s="71"/>
    </row>
    <row r="560" spans="1:70" ht="12.75" customHeight="1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71"/>
      <c r="BO560" s="71"/>
      <c r="BP560" s="71"/>
      <c r="BQ560" s="71"/>
      <c r="BR560" s="71"/>
    </row>
    <row r="561" spans="1:70" ht="12.75" customHeight="1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71"/>
      <c r="BO561" s="71"/>
      <c r="BP561" s="71"/>
      <c r="BQ561" s="71"/>
      <c r="BR561" s="71"/>
    </row>
    <row r="562" spans="1:70" ht="12.75" customHeight="1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71"/>
      <c r="BO562" s="71"/>
      <c r="BP562" s="71"/>
      <c r="BQ562" s="71"/>
      <c r="BR562" s="71"/>
    </row>
    <row r="563" spans="1:70" ht="12.75" customHeight="1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71"/>
      <c r="BO563" s="71"/>
      <c r="BP563" s="71"/>
      <c r="BQ563" s="71"/>
      <c r="BR563" s="71"/>
    </row>
    <row r="564" spans="1:70" ht="12.75" customHeight="1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71"/>
      <c r="BO564" s="71"/>
      <c r="BP564" s="71"/>
      <c r="BQ564" s="71"/>
      <c r="BR564" s="71"/>
    </row>
    <row r="565" spans="1:70" ht="12.75" customHeight="1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71"/>
      <c r="BO565" s="71"/>
      <c r="BP565" s="71"/>
      <c r="BQ565" s="71"/>
      <c r="BR565" s="71"/>
    </row>
    <row r="566" spans="1:70" ht="12.75" customHeight="1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71"/>
      <c r="BO566" s="71"/>
      <c r="BP566" s="71"/>
      <c r="BQ566" s="71"/>
      <c r="BR566" s="71"/>
    </row>
    <row r="567" spans="1:70" ht="12.75" customHeight="1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71"/>
      <c r="BO567" s="71"/>
      <c r="BP567" s="71"/>
      <c r="BQ567" s="71"/>
      <c r="BR567" s="71"/>
    </row>
    <row r="568" spans="1:70" ht="12.75" customHeight="1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71"/>
      <c r="BO568" s="71"/>
      <c r="BP568" s="71"/>
      <c r="BQ568" s="71"/>
      <c r="BR568" s="71"/>
    </row>
    <row r="569" spans="1:70" ht="12.75" customHeight="1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71"/>
      <c r="BO569" s="71"/>
      <c r="BP569" s="71"/>
      <c r="BQ569" s="71"/>
      <c r="BR569" s="71"/>
    </row>
    <row r="570" spans="1:70" ht="12.75" customHeight="1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71"/>
      <c r="BO570" s="71"/>
      <c r="BP570" s="71"/>
      <c r="BQ570" s="71"/>
      <c r="BR570" s="71"/>
    </row>
    <row r="571" spans="1:70" ht="12.75" customHeight="1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71"/>
      <c r="BO571" s="71"/>
      <c r="BP571" s="71"/>
      <c r="BQ571" s="71"/>
      <c r="BR571" s="71"/>
    </row>
    <row r="572" spans="1:70" ht="12.75" customHeight="1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71"/>
      <c r="BO572" s="71"/>
      <c r="BP572" s="71"/>
      <c r="BQ572" s="71"/>
      <c r="BR572" s="71"/>
    </row>
    <row r="573" spans="1:70" ht="12.75" customHeight="1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71"/>
      <c r="BO573" s="71"/>
      <c r="BP573" s="71"/>
      <c r="BQ573" s="71"/>
      <c r="BR573" s="71"/>
    </row>
    <row r="574" spans="1:70" ht="12.75" customHeight="1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71"/>
      <c r="BO574" s="71"/>
      <c r="BP574" s="71"/>
      <c r="BQ574" s="71"/>
      <c r="BR574" s="71"/>
    </row>
    <row r="575" spans="1:70" ht="12.75" customHeight="1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71"/>
      <c r="BO575" s="71"/>
      <c r="BP575" s="71"/>
      <c r="BQ575" s="71"/>
      <c r="BR575" s="71"/>
    </row>
    <row r="576" spans="1:70" ht="12.75" customHeight="1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50"/>
      <c r="BN576" s="71"/>
      <c r="BO576" s="71"/>
      <c r="BP576" s="71"/>
      <c r="BQ576" s="71"/>
      <c r="BR576" s="71"/>
    </row>
    <row r="577" spans="1:70" ht="12.75" customHeight="1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50"/>
      <c r="BN577" s="71"/>
      <c r="BO577" s="71"/>
      <c r="BP577" s="71"/>
      <c r="BQ577" s="71"/>
      <c r="BR577" s="71"/>
    </row>
    <row r="578" spans="1:70" ht="12.75" customHeight="1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50"/>
      <c r="BN578" s="71"/>
      <c r="BO578" s="71"/>
      <c r="BP578" s="71"/>
      <c r="BQ578" s="71"/>
      <c r="BR578" s="71"/>
    </row>
    <row r="579" spans="1:70" ht="12.75" customHeight="1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50"/>
      <c r="BN579" s="71"/>
      <c r="BO579" s="71"/>
      <c r="BP579" s="71"/>
      <c r="BQ579" s="71"/>
      <c r="BR579" s="71"/>
    </row>
    <row r="580" spans="1:70" ht="12.75" customHeight="1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50"/>
      <c r="BN580" s="71"/>
      <c r="BO580" s="71"/>
      <c r="BP580" s="71"/>
      <c r="BQ580" s="71"/>
      <c r="BR580" s="71"/>
    </row>
    <row r="581" spans="1:70" ht="12.75" customHeight="1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50"/>
      <c r="BN581" s="71"/>
      <c r="BO581" s="71"/>
      <c r="BP581" s="71"/>
      <c r="BQ581" s="71"/>
      <c r="BR581" s="71"/>
    </row>
    <row r="582" spans="1:70" ht="12.75" customHeight="1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50"/>
      <c r="BN582" s="71"/>
      <c r="BO582" s="71"/>
      <c r="BP582" s="71"/>
      <c r="BQ582" s="71"/>
      <c r="BR582" s="71"/>
    </row>
    <row r="583" spans="1:70" ht="12.75" customHeight="1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50"/>
      <c r="BN583" s="71"/>
      <c r="BO583" s="71"/>
      <c r="BP583" s="71"/>
      <c r="BQ583" s="71"/>
      <c r="BR583" s="71"/>
    </row>
    <row r="584" spans="1:70" ht="12.75" customHeight="1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50"/>
      <c r="BN584" s="71"/>
      <c r="BO584" s="71"/>
      <c r="BP584" s="71"/>
      <c r="BQ584" s="71"/>
      <c r="BR584" s="71"/>
    </row>
    <row r="585" spans="1:70" ht="12.75" customHeight="1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50"/>
      <c r="BN585" s="71"/>
      <c r="BO585" s="71"/>
      <c r="BP585" s="71"/>
      <c r="BQ585" s="71"/>
      <c r="BR585" s="71"/>
    </row>
    <row r="586" spans="1:70" ht="12.75" customHeight="1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50"/>
      <c r="BN586" s="71"/>
      <c r="BO586" s="71"/>
      <c r="BP586" s="71"/>
      <c r="BQ586" s="71"/>
      <c r="BR586" s="71"/>
    </row>
    <row r="587" spans="1:70" ht="12.75" customHeight="1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50"/>
      <c r="BN587" s="71"/>
      <c r="BO587" s="71"/>
      <c r="BP587" s="71"/>
      <c r="BQ587" s="71"/>
      <c r="BR587" s="71"/>
    </row>
    <row r="588" spans="1:70" ht="12.75" customHeight="1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50"/>
      <c r="BN588" s="71"/>
      <c r="BO588" s="71"/>
      <c r="BP588" s="71"/>
      <c r="BQ588" s="71"/>
      <c r="BR588" s="71"/>
    </row>
    <row r="589" spans="1:70" ht="12.75" customHeight="1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50"/>
      <c r="BN589" s="71"/>
      <c r="BO589" s="71"/>
      <c r="BP589" s="71"/>
      <c r="BQ589" s="71"/>
      <c r="BR589" s="71"/>
    </row>
    <row r="590" spans="1:70" ht="12.75" customHeight="1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50"/>
      <c r="BN590" s="71"/>
      <c r="BO590" s="71"/>
      <c r="BP590" s="71"/>
      <c r="BQ590" s="71"/>
      <c r="BR590" s="71"/>
    </row>
    <row r="591" spans="1:70" ht="12.75" customHeight="1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50"/>
      <c r="BN591" s="71"/>
      <c r="BO591" s="71"/>
      <c r="BP591" s="71"/>
      <c r="BQ591" s="71"/>
      <c r="BR591" s="71"/>
    </row>
    <row r="592" spans="1:70" ht="12.75" customHeight="1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50"/>
      <c r="BN592" s="71"/>
      <c r="BO592" s="71"/>
      <c r="BP592" s="71"/>
      <c r="BQ592" s="71"/>
      <c r="BR592" s="71"/>
    </row>
    <row r="593" spans="1:70" ht="12.75" customHeight="1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50"/>
      <c r="BN593" s="71"/>
      <c r="BO593" s="71"/>
      <c r="BP593" s="71"/>
      <c r="BQ593" s="71"/>
      <c r="BR593" s="71"/>
    </row>
    <row r="594" spans="1:70" ht="12.75" customHeight="1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50"/>
      <c r="BN594" s="71"/>
      <c r="BO594" s="71"/>
      <c r="BP594" s="71"/>
      <c r="BQ594" s="71"/>
      <c r="BR594" s="71"/>
    </row>
    <row r="595" spans="1:70" ht="12.75" customHeight="1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50"/>
      <c r="BN595" s="71"/>
      <c r="BO595" s="71"/>
      <c r="BP595" s="71"/>
      <c r="BQ595" s="71"/>
      <c r="BR595" s="71"/>
    </row>
    <row r="596" spans="1:70" ht="12.75" customHeight="1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50"/>
      <c r="BN596" s="71"/>
      <c r="BO596" s="71"/>
      <c r="BP596" s="71"/>
      <c r="BQ596" s="71"/>
      <c r="BR596" s="71"/>
    </row>
    <row r="597" spans="1:70" ht="12.75" customHeight="1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50"/>
      <c r="BN597" s="71"/>
      <c r="BO597" s="71"/>
      <c r="BP597" s="71"/>
      <c r="BQ597" s="71"/>
      <c r="BR597" s="71"/>
    </row>
    <row r="598" spans="1:70" ht="12.75" customHeight="1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50"/>
      <c r="BN598" s="71"/>
      <c r="BO598" s="71"/>
      <c r="BP598" s="71"/>
      <c r="BQ598" s="71"/>
      <c r="BR598" s="71"/>
    </row>
    <row r="599" spans="1:70" ht="12.75" customHeight="1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71"/>
      <c r="BO599" s="71"/>
      <c r="BP599" s="71"/>
      <c r="BQ599" s="71"/>
      <c r="BR599" s="71"/>
    </row>
    <row r="600" spans="1:70" ht="12.75" customHeight="1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50"/>
      <c r="BN600" s="71"/>
      <c r="BO600" s="71"/>
      <c r="BP600" s="71"/>
      <c r="BQ600" s="71"/>
      <c r="BR600" s="71"/>
    </row>
    <row r="601" spans="1:70" ht="12.75" customHeight="1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50"/>
      <c r="BN601" s="71"/>
      <c r="BO601" s="71"/>
      <c r="BP601" s="71"/>
      <c r="BQ601" s="71"/>
      <c r="BR601" s="71"/>
    </row>
    <row r="602" spans="1:70" ht="12.75" customHeight="1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50"/>
      <c r="BN602" s="71"/>
      <c r="BO602" s="71"/>
      <c r="BP602" s="71"/>
      <c r="BQ602" s="71"/>
      <c r="BR602" s="71"/>
    </row>
    <row r="603" spans="1:70" ht="12.75" customHeight="1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50"/>
      <c r="BN603" s="71"/>
      <c r="BO603" s="71"/>
      <c r="BP603" s="71"/>
      <c r="BQ603" s="71"/>
      <c r="BR603" s="71"/>
    </row>
    <row r="604" spans="1:70" ht="12.75" customHeight="1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50"/>
      <c r="BN604" s="71"/>
      <c r="BO604" s="71"/>
      <c r="BP604" s="71"/>
      <c r="BQ604" s="71"/>
      <c r="BR604" s="71"/>
    </row>
    <row r="605" spans="1:70" ht="12.75" customHeight="1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50"/>
      <c r="BN605" s="71"/>
      <c r="BO605" s="71"/>
      <c r="BP605" s="71"/>
      <c r="BQ605" s="71"/>
      <c r="BR605" s="71"/>
    </row>
    <row r="606" spans="1:70" ht="12.75" customHeight="1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71"/>
      <c r="BO606" s="71"/>
      <c r="BP606" s="71"/>
      <c r="BQ606" s="71"/>
      <c r="BR606" s="71"/>
    </row>
    <row r="607" spans="1:70" ht="12.75" customHeight="1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50"/>
      <c r="BN607" s="71"/>
      <c r="BO607" s="71"/>
      <c r="BP607" s="71"/>
      <c r="BQ607" s="71"/>
      <c r="BR607" s="71"/>
    </row>
    <row r="608" spans="1:70" ht="12.75" customHeight="1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50"/>
      <c r="BN608" s="71"/>
      <c r="BO608" s="71"/>
      <c r="BP608" s="71"/>
      <c r="BQ608" s="71"/>
      <c r="BR608" s="71"/>
    </row>
    <row r="609" spans="1:70" ht="12.75" customHeight="1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50"/>
      <c r="BN609" s="71"/>
      <c r="BO609" s="71"/>
      <c r="BP609" s="71"/>
      <c r="BQ609" s="71"/>
      <c r="BR609" s="71"/>
    </row>
    <row r="610" spans="1:70" ht="12.75" customHeight="1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50"/>
      <c r="BN610" s="71"/>
      <c r="BO610" s="71"/>
      <c r="BP610" s="71"/>
      <c r="BQ610" s="71"/>
      <c r="BR610" s="71"/>
    </row>
    <row r="611" spans="1:70" ht="12.75" customHeight="1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50"/>
      <c r="BN611" s="71"/>
      <c r="BO611" s="71"/>
      <c r="BP611" s="71"/>
      <c r="BQ611" s="71"/>
      <c r="BR611" s="71"/>
    </row>
    <row r="612" spans="1:70" ht="12.75" customHeight="1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50"/>
      <c r="BN612" s="71"/>
      <c r="BO612" s="71"/>
      <c r="BP612" s="71"/>
      <c r="BQ612" s="71"/>
      <c r="BR612" s="71"/>
    </row>
    <row r="613" spans="1:70" ht="12.75" customHeight="1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71"/>
      <c r="BO613" s="71"/>
      <c r="BP613" s="71"/>
      <c r="BQ613" s="71"/>
      <c r="BR613" s="71"/>
    </row>
    <row r="614" spans="1:70" ht="12.75" customHeight="1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50"/>
      <c r="BN614" s="71"/>
      <c r="BO614" s="71"/>
      <c r="BP614" s="71"/>
      <c r="BQ614" s="71"/>
      <c r="BR614" s="71"/>
    </row>
    <row r="615" spans="1:70" ht="12.75" customHeight="1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50"/>
      <c r="BN615" s="71"/>
      <c r="BO615" s="71"/>
      <c r="BP615" s="71"/>
      <c r="BQ615" s="71"/>
      <c r="BR615" s="71"/>
    </row>
    <row r="616" spans="1:70" ht="12.75" customHeight="1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50"/>
      <c r="BN616" s="71"/>
      <c r="BO616" s="71"/>
      <c r="BP616" s="71"/>
      <c r="BQ616" s="71"/>
      <c r="BR616" s="71"/>
    </row>
    <row r="617" spans="1:70" ht="12.75" customHeight="1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50"/>
      <c r="BN617" s="71"/>
      <c r="BO617" s="71"/>
      <c r="BP617" s="71"/>
      <c r="BQ617" s="71"/>
      <c r="BR617" s="71"/>
    </row>
    <row r="618" spans="1:70" ht="12.75" customHeight="1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50"/>
      <c r="BN618" s="71"/>
      <c r="BO618" s="71"/>
      <c r="BP618" s="71"/>
      <c r="BQ618" s="71"/>
      <c r="BR618" s="71"/>
    </row>
    <row r="619" spans="1:70" ht="12.75" customHeight="1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50"/>
      <c r="BN619" s="71"/>
      <c r="BO619" s="71"/>
      <c r="BP619" s="71"/>
      <c r="BQ619" s="71"/>
      <c r="BR619" s="71"/>
    </row>
    <row r="620" spans="1:70" ht="12.75" customHeight="1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71"/>
      <c r="BO620" s="71"/>
      <c r="BP620" s="71"/>
      <c r="BQ620" s="71"/>
      <c r="BR620" s="71"/>
    </row>
    <row r="621" spans="1:70" ht="12.75" customHeight="1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50"/>
      <c r="BN621" s="71"/>
      <c r="BO621" s="71"/>
      <c r="BP621" s="71"/>
      <c r="BQ621" s="71"/>
      <c r="BR621" s="71"/>
    </row>
    <row r="622" spans="1:70" ht="12.75" customHeight="1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50"/>
      <c r="BN622" s="71"/>
      <c r="BO622" s="71"/>
      <c r="BP622" s="71"/>
      <c r="BQ622" s="71"/>
      <c r="BR622" s="71"/>
    </row>
    <row r="623" spans="1:70" ht="12.75" customHeight="1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50"/>
      <c r="BN623" s="71"/>
      <c r="BO623" s="71"/>
      <c r="BP623" s="71"/>
      <c r="BQ623" s="71"/>
      <c r="BR623" s="71"/>
    </row>
    <row r="624" spans="1:70" ht="12.75" customHeight="1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50"/>
      <c r="BN624" s="71"/>
      <c r="BO624" s="71"/>
      <c r="BP624" s="71"/>
      <c r="BQ624" s="71"/>
      <c r="BR624" s="71"/>
    </row>
    <row r="625" spans="1:70" ht="12.75" customHeight="1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71"/>
      <c r="BO625" s="71"/>
      <c r="BP625" s="71"/>
      <c r="BQ625" s="71"/>
      <c r="BR625" s="71"/>
    </row>
    <row r="626" spans="1:70" ht="12.75" customHeight="1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50"/>
      <c r="BN626" s="71"/>
      <c r="BO626" s="71"/>
      <c r="BP626" s="71"/>
      <c r="BQ626" s="71"/>
      <c r="BR626" s="71"/>
    </row>
    <row r="627" spans="1:70" ht="12.75" customHeight="1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50"/>
      <c r="BN627" s="71"/>
      <c r="BO627" s="71"/>
      <c r="BP627" s="71"/>
      <c r="BQ627" s="71"/>
      <c r="BR627" s="71"/>
    </row>
    <row r="628" spans="1:70" ht="12.75" customHeight="1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50"/>
      <c r="BB628" s="50"/>
      <c r="BC628" s="50"/>
      <c r="BD628" s="50"/>
      <c r="BE628" s="50"/>
      <c r="BF628" s="50"/>
      <c r="BG628" s="50"/>
      <c r="BH628" s="50"/>
      <c r="BI628" s="50"/>
      <c r="BJ628" s="50"/>
      <c r="BK628" s="50"/>
      <c r="BL628" s="50"/>
      <c r="BM628" s="50"/>
      <c r="BN628" s="71"/>
      <c r="BO628" s="71"/>
      <c r="BP628" s="71"/>
      <c r="BQ628" s="71"/>
      <c r="BR628" s="71"/>
    </row>
    <row r="629" spans="1:70" ht="12.75" customHeight="1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50"/>
      <c r="BB629" s="50"/>
      <c r="BC629" s="50"/>
      <c r="BD629" s="50"/>
      <c r="BE629" s="50"/>
      <c r="BF629" s="50"/>
      <c r="BG629" s="50"/>
      <c r="BH629" s="50"/>
      <c r="BI629" s="50"/>
      <c r="BJ629" s="50"/>
      <c r="BK629" s="50"/>
      <c r="BL629" s="50"/>
      <c r="BM629" s="50"/>
      <c r="BN629" s="71"/>
      <c r="BO629" s="71"/>
      <c r="BP629" s="71"/>
      <c r="BQ629" s="71"/>
      <c r="BR629" s="71"/>
    </row>
    <row r="630" spans="1:70" ht="12.75" customHeight="1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50"/>
      <c r="BB630" s="50"/>
      <c r="BC630" s="50"/>
      <c r="BD630" s="50"/>
      <c r="BE630" s="50"/>
      <c r="BF630" s="50"/>
      <c r="BG630" s="50"/>
      <c r="BH630" s="50"/>
      <c r="BI630" s="50"/>
      <c r="BJ630" s="50"/>
      <c r="BK630" s="50"/>
      <c r="BL630" s="50"/>
      <c r="BM630" s="50"/>
      <c r="BN630" s="71"/>
      <c r="BO630" s="71"/>
      <c r="BP630" s="71"/>
      <c r="BQ630" s="71"/>
      <c r="BR630" s="71"/>
    </row>
    <row r="631" spans="1:70" ht="12.75" customHeight="1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50"/>
      <c r="BB631" s="50"/>
      <c r="BC631" s="50"/>
      <c r="BD631" s="50"/>
      <c r="BE631" s="50"/>
      <c r="BF631" s="50"/>
      <c r="BG631" s="50"/>
      <c r="BH631" s="50"/>
      <c r="BI631" s="50"/>
      <c r="BJ631" s="50"/>
      <c r="BK631" s="50"/>
      <c r="BL631" s="50"/>
      <c r="BM631" s="50"/>
      <c r="BN631" s="71"/>
      <c r="BO631" s="71"/>
      <c r="BP631" s="71"/>
      <c r="BQ631" s="71"/>
      <c r="BR631" s="71"/>
    </row>
    <row r="632" spans="1:70" ht="12.75" customHeight="1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50"/>
      <c r="BB632" s="50"/>
      <c r="BC632" s="50"/>
      <c r="BD632" s="50"/>
      <c r="BE632" s="50"/>
      <c r="BF632" s="50"/>
      <c r="BG632" s="50"/>
      <c r="BH632" s="50"/>
      <c r="BI632" s="50"/>
      <c r="BJ632" s="50"/>
      <c r="BK632" s="50"/>
      <c r="BL632" s="50"/>
      <c r="BM632" s="50"/>
      <c r="BN632" s="71"/>
      <c r="BO632" s="71"/>
      <c r="BP632" s="71"/>
      <c r="BQ632" s="71"/>
      <c r="BR632" s="71"/>
    </row>
    <row r="633" spans="1:70" ht="12.75" customHeight="1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50"/>
      <c r="BB633" s="50"/>
      <c r="BC633" s="50"/>
      <c r="BD633" s="50"/>
      <c r="BE633" s="50"/>
      <c r="BF633" s="50"/>
      <c r="BG633" s="50"/>
      <c r="BH633" s="50"/>
      <c r="BI633" s="50"/>
      <c r="BJ633" s="50"/>
      <c r="BK633" s="50"/>
      <c r="BL633" s="50"/>
      <c r="BM633" s="50"/>
      <c r="BN633" s="71"/>
      <c r="BO633" s="71"/>
      <c r="BP633" s="71"/>
      <c r="BQ633" s="71"/>
      <c r="BR633" s="71"/>
    </row>
    <row r="634" spans="1:70" ht="12.75" customHeight="1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50"/>
      <c r="BB634" s="50"/>
      <c r="BC634" s="50"/>
      <c r="BD634" s="50"/>
      <c r="BE634" s="50"/>
      <c r="BF634" s="50"/>
      <c r="BG634" s="50"/>
      <c r="BH634" s="50"/>
      <c r="BI634" s="50"/>
      <c r="BJ634" s="50"/>
      <c r="BK634" s="50"/>
      <c r="BL634" s="50"/>
      <c r="BM634" s="50"/>
      <c r="BN634" s="71"/>
      <c r="BO634" s="71"/>
      <c r="BP634" s="71"/>
      <c r="BQ634" s="71"/>
      <c r="BR634" s="71"/>
    </row>
    <row r="635" spans="1:70" ht="12.75" customHeight="1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50"/>
      <c r="BB635" s="50"/>
      <c r="BC635" s="50"/>
      <c r="BD635" s="50"/>
      <c r="BE635" s="50"/>
      <c r="BF635" s="50"/>
      <c r="BG635" s="50"/>
      <c r="BH635" s="50"/>
      <c r="BI635" s="50"/>
      <c r="BJ635" s="50"/>
      <c r="BK635" s="50"/>
      <c r="BL635" s="50"/>
      <c r="BM635" s="50"/>
      <c r="BN635" s="71"/>
      <c r="BO635" s="71"/>
      <c r="BP635" s="71"/>
      <c r="BQ635" s="71"/>
      <c r="BR635" s="71"/>
    </row>
    <row r="636" spans="1:70" ht="12.75" customHeight="1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50"/>
      <c r="BB636" s="50"/>
      <c r="BC636" s="50"/>
      <c r="BD636" s="50"/>
      <c r="BE636" s="50"/>
      <c r="BF636" s="50"/>
      <c r="BG636" s="50"/>
      <c r="BH636" s="50"/>
      <c r="BI636" s="50"/>
      <c r="BJ636" s="50"/>
      <c r="BK636" s="50"/>
      <c r="BL636" s="50"/>
      <c r="BM636" s="50"/>
      <c r="BN636" s="71"/>
      <c r="BO636" s="71"/>
      <c r="BP636" s="71"/>
      <c r="BQ636" s="71"/>
      <c r="BR636" s="71"/>
    </row>
    <row r="637" spans="1:70" ht="12.75" customHeight="1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50"/>
      <c r="BB637" s="50"/>
      <c r="BC637" s="50"/>
      <c r="BD637" s="50"/>
      <c r="BE637" s="50"/>
      <c r="BF637" s="50"/>
      <c r="BG637" s="50"/>
      <c r="BH637" s="50"/>
      <c r="BI637" s="50"/>
      <c r="BJ637" s="50"/>
      <c r="BK637" s="50"/>
      <c r="BL637" s="50"/>
      <c r="BM637" s="50"/>
      <c r="BN637" s="71"/>
      <c r="BO637" s="71"/>
      <c r="BP637" s="71"/>
      <c r="BQ637" s="71"/>
      <c r="BR637" s="71"/>
    </row>
    <row r="638" spans="1:70" ht="12.75" customHeight="1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50"/>
      <c r="BB638" s="50"/>
      <c r="BC638" s="50"/>
      <c r="BD638" s="50"/>
      <c r="BE638" s="50"/>
      <c r="BF638" s="50"/>
      <c r="BG638" s="50"/>
      <c r="BH638" s="50"/>
      <c r="BI638" s="50"/>
      <c r="BJ638" s="50"/>
      <c r="BK638" s="50"/>
      <c r="BL638" s="50"/>
      <c r="BM638" s="50"/>
      <c r="BN638" s="71"/>
      <c r="BO638" s="71"/>
      <c r="BP638" s="71"/>
      <c r="BQ638" s="71"/>
      <c r="BR638" s="71"/>
    </row>
    <row r="639" spans="1:70" ht="12.75" customHeight="1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50"/>
      <c r="BB639" s="50"/>
      <c r="BC639" s="50"/>
      <c r="BD639" s="50"/>
      <c r="BE639" s="50"/>
      <c r="BF639" s="50"/>
      <c r="BG639" s="50"/>
      <c r="BH639" s="50"/>
      <c r="BI639" s="50"/>
      <c r="BJ639" s="50"/>
      <c r="BK639" s="50"/>
      <c r="BL639" s="50"/>
      <c r="BM639" s="50"/>
      <c r="BN639" s="71"/>
      <c r="BO639" s="71"/>
      <c r="BP639" s="71"/>
      <c r="BQ639" s="71"/>
      <c r="BR639" s="71"/>
    </row>
    <row r="640" spans="1:70" ht="12.75" customHeight="1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50"/>
      <c r="BB640" s="50"/>
      <c r="BC640" s="50"/>
      <c r="BD640" s="50"/>
      <c r="BE640" s="50"/>
      <c r="BF640" s="50"/>
      <c r="BG640" s="50"/>
      <c r="BH640" s="50"/>
      <c r="BI640" s="50"/>
      <c r="BJ640" s="50"/>
      <c r="BK640" s="50"/>
      <c r="BL640" s="50"/>
      <c r="BM640" s="50"/>
      <c r="BN640" s="71"/>
      <c r="BO640" s="71"/>
      <c r="BP640" s="71"/>
      <c r="BQ640" s="71"/>
      <c r="BR640" s="71"/>
    </row>
    <row r="641" spans="1:70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78"/>
      <c r="BB641" s="78"/>
      <c r="BC641" s="78"/>
      <c r="BD641" s="78"/>
      <c r="BE641" s="78"/>
      <c r="BF641" s="78"/>
      <c r="BG641" s="78"/>
      <c r="BH641" s="78"/>
      <c r="BI641" s="78"/>
      <c r="BJ641" s="78"/>
      <c r="BK641" s="78"/>
      <c r="BL641" s="78"/>
      <c r="BM641" s="78"/>
      <c r="BN641" s="36"/>
      <c r="BO641" s="36"/>
      <c r="BP641" s="36"/>
      <c r="BQ641" s="73"/>
      <c r="BR641" s="36"/>
    </row>
    <row r="642" spans="1:70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78"/>
      <c r="BB642" s="78"/>
      <c r="BC642" s="78"/>
      <c r="BD642" s="78"/>
      <c r="BE642" s="78"/>
      <c r="BF642" s="78"/>
      <c r="BG642" s="78"/>
      <c r="BH642" s="78"/>
      <c r="BI642" s="78"/>
      <c r="BJ642" s="78"/>
      <c r="BK642" s="78"/>
      <c r="BL642" s="78"/>
      <c r="BM642" s="78"/>
      <c r="BN642" s="36"/>
      <c r="BO642" s="36"/>
      <c r="BP642" s="36"/>
      <c r="BQ642" s="73"/>
      <c r="BR642" s="36"/>
    </row>
    <row r="643" spans="1:70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78"/>
      <c r="BB643" s="78"/>
      <c r="BC643" s="78"/>
      <c r="BD643" s="78"/>
      <c r="BE643" s="78"/>
      <c r="BF643" s="78"/>
      <c r="BG643" s="78"/>
      <c r="BH643" s="78"/>
      <c r="BI643" s="78"/>
      <c r="BJ643" s="78"/>
      <c r="BK643" s="78"/>
      <c r="BL643" s="78"/>
      <c r="BM643" s="78"/>
      <c r="BN643" s="36"/>
      <c r="BO643" s="36"/>
      <c r="BP643" s="36"/>
      <c r="BQ643" s="73"/>
      <c r="BR643" s="36"/>
    </row>
    <row r="644" spans="1:70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78"/>
      <c r="BB644" s="78"/>
      <c r="BC644" s="78"/>
      <c r="BD644" s="78"/>
      <c r="BE644" s="78"/>
      <c r="BF644" s="78"/>
      <c r="BG644" s="78"/>
      <c r="BH644" s="78"/>
      <c r="BI644" s="78"/>
      <c r="BJ644" s="78"/>
      <c r="BK644" s="78"/>
      <c r="BL644" s="78"/>
      <c r="BM644" s="78"/>
      <c r="BN644" s="36"/>
      <c r="BO644" s="36"/>
      <c r="BP644" s="36"/>
      <c r="BQ644" s="73"/>
      <c r="BR644" s="36"/>
    </row>
    <row r="645" spans="1:70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78"/>
      <c r="BB645" s="78"/>
      <c r="BC645" s="78"/>
      <c r="BD645" s="78"/>
      <c r="BE645" s="78"/>
      <c r="BF645" s="78"/>
      <c r="BG645" s="78"/>
      <c r="BH645" s="78"/>
      <c r="BI645" s="78"/>
      <c r="BJ645" s="78"/>
      <c r="BK645" s="78"/>
      <c r="BL645" s="78"/>
      <c r="BM645" s="78"/>
      <c r="BN645" s="36"/>
      <c r="BO645" s="36"/>
      <c r="BP645" s="36"/>
      <c r="BQ645" s="73"/>
      <c r="BR645" s="36"/>
    </row>
    <row r="646" spans="1:70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78"/>
      <c r="BB646" s="78"/>
      <c r="BC646" s="78"/>
      <c r="BD646" s="78"/>
      <c r="BE646" s="78"/>
      <c r="BF646" s="78"/>
      <c r="BG646" s="78"/>
      <c r="BH646" s="78"/>
      <c r="BI646" s="78"/>
      <c r="BJ646" s="78"/>
      <c r="BK646" s="78"/>
      <c r="BL646" s="78"/>
      <c r="BM646" s="78"/>
      <c r="BN646" s="36"/>
      <c r="BO646" s="36"/>
      <c r="BP646" s="36"/>
      <c r="BQ646" s="73"/>
      <c r="BR646" s="36"/>
    </row>
    <row r="647" spans="1:70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78"/>
      <c r="BB647" s="78"/>
      <c r="BC647" s="78"/>
      <c r="BD647" s="78"/>
      <c r="BE647" s="78"/>
      <c r="BF647" s="78"/>
      <c r="BG647" s="78"/>
      <c r="BH647" s="78"/>
      <c r="BI647" s="78"/>
      <c r="BJ647" s="78"/>
      <c r="BK647" s="78"/>
      <c r="BL647" s="78"/>
      <c r="BM647" s="78"/>
      <c r="BN647" s="36"/>
      <c r="BO647" s="36"/>
      <c r="BP647" s="36"/>
      <c r="BQ647" s="73"/>
      <c r="BR647" s="36"/>
    </row>
    <row r="648" spans="1:70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78"/>
      <c r="BB648" s="78"/>
      <c r="BC648" s="78"/>
      <c r="BD648" s="78"/>
      <c r="BE648" s="78"/>
      <c r="BF648" s="78"/>
      <c r="BG648" s="78"/>
      <c r="BH648" s="78"/>
      <c r="BI648" s="78"/>
      <c r="BJ648" s="78"/>
      <c r="BK648" s="78"/>
      <c r="BL648" s="78"/>
      <c r="BM648" s="78"/>
      <c r="BN648" s="36"/>
      <c r="BO648" s="36"/>
      <c r="BP648" s="36"/>
      <c r="BQ648" s="73"/>
      <c r="BR648" s="36"/>
    </row>
    <row r="649" spans="1:70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78"/>
      <c r="BB649" s="78"/>
      <c r="BC649" s="78"/>
      <c r="BD649" s="78"/>
      <c r="BE649" s="78"/>
      <c r="BF649" s="78"/>
      <c r="BG649" s="78"/>
      <c r="BH649" s="78"/>
      <c r="BI649" s="78"/>
      <c r="BJ649" s="78"/>
      <c r="BK649" s="78"/>
      <c r="BL649" s="78"/>
      <c r="BM649" s="78"/>
      <c r="BN649" s="36"/>
      <c r="BO649" s="36"/>
      <c r="BP649" s="36"/>
      <c r="BQ649" s="73"/>
      <c r="BR649" s="36"/>
    </row>
    <row r="650" spans="1:70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78"/>
      <c r="BB650" s="78"/>
      <c r="BC650" s="78"/>
      <c r="BD650" s="78"/>
      <c r="BE650" s="78"/>
      <c r="BF650" s="78"/>
      <c r="BG650" s="78"/>
      <c r="BH650" s="78"/>
      <c r="BI650" s="78"/>
      <c r="BJ650" s="78"/>
      <c r="BK650" s="78"/>
      <c r="BL650" s="78"/>
      <c r="BM650" s="78"/>
      <c r="BN650" s="36"/>
      <c r="BO650" s="36"/>
      <c r="BP650" s="36"/>
      <c r="BQ650" s="73"/>
      <c r="BR650" s="36"/>
    </row>
    <row r="651" spans="1:70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78"/>
      <c r="BB651" s="78"/>
      <c r="BC651" s="78"/>
      <c r="BD651" s="78"/>
      <c r="BE651" s="78"/>
      <c r="BF651" s="78"/>
      <c r="BG651" s="78"/>
      <c r="BH651" s="78"/>
      <c r="BI651" s="78"/>
      <c r="BJ651" s="78"/>
      <c r="BK651" s="78"/>
      <c r="BL651" s="78"/>
      <c r="BM651" s="78"/>
      <c r="BN651" s="36"/>
      <c r="BO651" s="36"/>
      <c r="BP651" s="36"/>
      <c r="BQ651" s="73"/>
      <c r="BR651" s="36"/>
    </row>
    <row r="652" spans="1:70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78"/>
      <c r="BB652" s="78"/>
      <c r="BC652" s="78"/>
      <c r="BD652" s="78"/>
      <c r="BE652" s="78"/>
      <c r="BF652" s="78"/>
      <c r="BG652" s="78"/>
      <c r="BH652" s="78"/>
      <c r="BI652" s="78"/>
      <c r="BJ652" s="78"/>
      <c r="BK652" s="78"/>
      <c r="BL652" s="78"/>
      <c r="BM652" s="78"/>
      <c r="BN652" s="36"/>
      <c r="BO652" s="36"/>
      <c r="BP652" s="36"/>
      <c r="BQ652" s="73"/>
      <c r="BR652" s="36"/>
    </row>
    <row r="653" spans="1:70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78"/>
      <c r="BB653" s="78"/>
      <c r="BC653" s="78"/>
      <c r="BD653" s="78"/>
      <c r="BE653" s="78"/>
      <c r="BF653" s="78"/>
      <c r="BG653" s="78"/>
      <c r="BH653" s="78"/>
      <c r="BI653" s="78"/>
      <c r="BJ653" s="78"/>
      <c r="BK653" s="78"/>
      <c r="BL653" s="78"/>
      <c r="BM653" s="78"/>
      <c r="BN653" s="36"/>
      <c r="BO653" s="36"/>
      <c r="BP653" s="36"/>
      <c r="BQ653" s="73"/>
      <c r="BR653" s="36"/>
    </row>
    <row r="654" spans="1:70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78"/>
      <c r="BB654" s="78"/>
      <c r="BC654" s="78"/>
      <c r="BD654" s="78"/>
      <c r="BE654" s="78"/>
      <c r="BF654" s="78"/>
      <c r="BG654" s="78"/>
      <c r="BH654" s="78"/>
      <c r="BI654" s="78"/>
      <c r="BJ654" s="78"/>
      <c r="BK654" s="78"/>
      <c r="BL654" s="78"/>
      <c r="BM654" s="78"/>
      <c r="BN654" s="36"/>
      <c r="BO654" s="36"/>
      <c r="BP654" s="36"/>
      <c r="BQ654" s="73"/>
      <c r="BR654" s="36"/>
    </row>
    <row r="655" spans="1:70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78"/>
      <c r="BB655" s="78"/>
      <c r="BC655" s="78"/>
      <c r="BD655" s="78"/>
      <c r="BE655" s="78"/>
      <c r="BF655" s="78"/>
      <c r="BG655" s="78"/>
      <c r="BH655" s="78"/>
      <c r="BI655" s="78"/>
      <c r="BJ655" s="78"/>
      <c r="BK655" s="78"/>
      <c r="BL655" s="78"/>
      <c r="BM655" s="78"/>
      <c r="BN655" s="36"/>
      <c r="BO655" s="36"/>
      <c r="BP655" s="36"/>
      <c r="BQ655" s="73"/>
      <c r="BR655" s="36"/>
    </row>
    <row r="656" spans="1:70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78"/>
      <c r="BB656" s="78"/>
      <c r="BC656" s="78"/>
      <c r="BD656" s="78"/>
      <c r="BE656" s="78"/>
      <c r="BF656" s="78"/>
      <c r="BG656" s="78"/>
      <c r="BH656" s="78"/>
      <c r="BI656" s="78"/>
      <c r="BJ656" s="78"/>
      <c r="BK656" s="78"/>
      <c r="BL656" s="78"/>
      <c r="BM656" s="78"/>
      <c r="BN656" s="36"/>
      <c r="BO656" s="36"/>
      <c r="BP656" s="36"/>
      <c r="BQ656" s="73"/>
      <c r="BR656" s="36"/>
    </row>
    <row r="657" spans="1:70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78"/>
      <c r="BB657" s="78"/>
      <c r="BC657" s="78"/>
      <c r="BD657" s="78"/>
      <c r="BE657" s="78"/>
      <c r="BF657" s="78"/>
      <c r="BG657" s="78"/>
      <c r="BH657" s="78"/>
      <c r="BI657" s="78"/>
      <c r="BJ657" s="78"/>
      <c r="BK657" s="78"/>
      <c r="BL657" s="78"/>
      <c r="BM657" s="78"/>
      <c r="BN657" s="36"/>
      <c r="BO657" s="36"/>
      <c r="BP657" s="36"/>
      <c r="BQ657" s="73"/>
      <c r="BR657" s="36"/>
    </row>
    <row r="658" spans="1:70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78"/>
      <c r="BB658" s="78"/>
      <c r="BC658" s="78"/>
      <c r="BD658" s="78"/>
      <c r="BE658" s="78"/>
      <c r="BF658" s="78"/>
      <c r="BG658" s="78"/>
      <c r="BH658" s="78"/>
      <c r="BI658" s="78"/>
      <c r="BJ658" s="78"/>
      <c r="BK658" s="78"/>
      <c r="BL658" s="78"/>
      <c r="BM658" s="78"/>
      <c r="BN658" s="36"/>
      <c r="BO658" s="36"/>
      <c r="BP658" s="36"/>
      <c r="BQ658" s="73"/>
      <c r="BR658" s="36"/>
    </row>
    <row r="659" spans="1:70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78"/>
      <c r="BB659" s="78"/>
      <c r="BC659" s="78"/>
      <c r="BD659" s="78"/>
      <c r="BE659" s="78"/>
      <c r="BF659" s="78"/>
      <c r="BG659" s="78"/>
      <c r="BH659" s="78"/>
      <c r="BI659" s="78"/>
      <c r="BJ659" s="78"/>
      <c r="BK659" s="78"/>
      <c r="BL659" s="78"/>
      <c r="BM659" s="78"/>
      <c r="BN659" s="36"/>
      <c r="BO659" s="36"/>
      <c r="BP659" s="36"/>
      <c r="BQ659" s="73"/>
      <c r="BR659" s="36"/>
    </row>
    <row r="660" spans="1:70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78"/>
      <c r="BB660" s="78"/>
      <c r="BC660" s="78"/>
      <c r="BD660" s="78"/>
      <c r="BE660" s="78"/>
      <c r="BF660" s="78"/>
      <c r="BG660" s="78"/>
      <c r="BH660" s="78"/>
      <c r="BI660" s="78"/>
      <c r="BJ660" s="78"/>
      <c r="BK660" s="78"/>
      <c r="BL660" s="78"/>
      <c r="BM660" s="78"/>
      <c r="BN660" s="36"/>
      <c r="BO660" s="36"/>
      <c r="BP660" s="36"/>
      <c r="BQ660" s="73"/>
      <c r="BR660" s="36"/>
    </row>
    <row r="661" spans="1:70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78"/>
      <c r="BB661" s="78"/>
      <c r="BC661" s="78"/>
      <c r="BD661" s="78"/>
      <c r="BE661" s="78"/>
      <c r="BF661" s="78"/>
      <c r="BG661" s="78"/>
      <c r="BH661" s="78"/>
      <c r="BI661" s="78"/>
      <c r="BJ661" s="78"/>
      <c r="BK661" s="78"/>
      <c r="BL661" s="78"/>
      <c r="BM661" s="78"/>
      <c r="BN661" s="36"/>
      <c r="BO661" s="36"/>
      <c r="BP661" s="36"/>
      <c r="BQ661" s="73"/>
      <c r="BR661" s="36"/>
    </row>
    <row r="662" spans="1:70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78"/>
      <c r="BB662" s="78"/>
      <c r="BC662" s="78"/>
      <c r="BD662" s="78"/>
      <c r="BE662" s="78"/>
      <c r="BF662" s="78"/>
      <c r="BG662" s="78"/>
      <c r="BH662" s="78"/>
      <c r="BI662" s="78"/>
      <c r="BJ662" s="78"/>
      <c r="BK662" s="78"/>
      <c r="BL662" s="78"/>
      <c r="BM662" s="78"/>
      <c r="BN662" s="36"/>
      <c r="BO662" s="36"/>
      <c r="BP662" s="36"/>
      <c r="BQ662" s="73"/>
      <c r="BR662" s="36"/>
    </row>
    <row r="663" spans="1:70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78"/>
      <c r="BB663" s="78"/>
      <c r="BC663" s="78"/>
      <c r="BD663" s="78"/>
      <c r="BE663" s="78"/>
      <c r="BF663" s="78"/>
      <c r="BG663" s="78"/>
      <c r="BH663" s="78"/>
      <c r="BI663" s="78"/>
      <c r="BJ663" s="78"/>
      <c r="BK663" s="78"/>
      <c r="BL663" s="78"/>
      <c r="BM663" s="78"/>
      <c r="BN663" s="36"/>
      <c r="BO663" s="36"/>
      <c r="BP663" s="36"/>
      <c r="BQ663" s="73"/>
      <c r="BR663" s="36"/>
    </row>
    <row r="664" spans="1:70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78"/>
      <c r="BB664" s="78"/>
      <c r="BC664" s="78"/>
      <c r="BD664" s="78"/>
      <c r="BE664" s="78"/>
      <c r="BF664" s="78"/>
      <c r="BG664" s="78"/>
      <c r="BH664" s="78"/>
      <c r="BI664" s="78"/>
      <c r="BJ664" s="78"/>
      <c r="BK664" s="78"/>
      <c r="BL664" s="78"/>
      <c r="BM664" s="78"/>
      <c r="BN664" s="36"/>
      <c r="BO664" s="36"/>
      <c r="BP664" s="36"/>
      <c r="BQ664" s="73"/>
      <c r="BR664" s="36"/>
    </row>
    <row r="665" spans="1:70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78"/>
      <c r="BB665" s="78"/>
      <c r="BC665" s="78"/>
      <c r="BD665" s="78"/>
      <c r="BE665" s="78"/>
      <c r="BF665" s="78"/>
      <c r="BG665" s="78"/>
      <c r="BH665" s="78"/>
      <c r="BI665" s="78"/>
      <c r="BJ665" s="78"/>
      <c r="BK665" s="78"/>
      <c r="BL665" s="78"/>
      <c r="BM665" s="78"/>
      <c r="BN665" s="36"/>
      <c r="BO665" s="36"/>
      <c r="BP665" s="36"/>
      <c r="BQ665" s="73"/>
      <c r="BR665" s="36"/>
    </row>
    <row r="666" spans="1:70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78"/>
      <c r="BB666" s="78"/>
      <c r="BC666" s="78"/>
      <c r="BD666" s="78"/>
      <c r="BE666" s="78"/>
      <c r="BF666" s="78"/>
      <c r="BG666" s="78"/>
      <c r="BH666" s="78"/>
      <c r="BI666" s="78"/>
      <c r="BJ666" s="78"/>
      <c r="BK666" s="78"/>
      <c r="BL666" s="78"/>
      <c r="BM666" s="78"/>
      <c r="BN666" s="36"/>
      <c r="BO666" s="36"/>
      <c r="BP666" s="36"/>
      <c r="BQ666" s="73"/>
      <c r="BR666" s="36"/>
    </row>
    <row r="667" spans="1:70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78"/>
      <c r="BB667" s="78"/>
      <c r="BC667" s="78"/>
      <c r="BD667" s="78"/>
      <c r="BE667" s="78"/>
      <c r="BF667" s="78"/>
      <c r="BG667" s="78"/>
      <c r="BH667" s="78"/>
      <c r="BI667" s="78"/>
      <c r="BJ667" s="78"/>
      <c r="BK667" s="78"/>
      <c r="BL667" s="78"/>
      <c r="BM667" s="78"/>
      <c r="BN667" s="36"/>
      <c r="BO667" s="36"/>
      <c r="BP667" s="36"/>
      <c r="BQ667" s="73"/>
      <c r="BR667" s="36"/>
    </row>
    <row r="668" spans="1:70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78"/>
      <c r="BB668" s="78"/>
      <c r="BC668" s="78"/>
      <c r="BD668" s="78"/>
      <c r="BE668" s="78"/>
      <c r="BF668" s="78"/>
      <c r="BG668" s="78"/>
      <c r="BH668" s="78"/>
      <c r="BI668" s="78"/>
      <c r="BJ668" s="78"/>
      <c r="BK668" s="78"/>
      <c r="BL668" s="78"/>
      <c r="BM668" s="78"/>
      <c r="BN668" s="36"/>
      <c r="BO668" s="36"/>
      <c r="BP668" s="36"/>
      <c r="BQ668" s="73"/>
      <c r="BR668" s="36"/>
    </row>
    <row r="669" spans="1:70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78"/>
      <c r="BB669" s="78"/>
      <c r="BC669" s="78"/>
      <c r="BD669" s="78"/>
      <c r="BE669" s="78"/>
      <c r="BF669" s="78"/>
      <c r="BG669" s="78"/>
      <c r="BH669" s="78"/>
      <c r="BI669" s="78"/>
      <c r="BJ669" s="78"/>
      <c r="BK669" s="78"/>
      <c r="BL669" s="78"/>
      <c r="BM669" s="78"/>
      <c r="BN669" s="36"/>
      <c r="BO669" s="36"/>
      <c r="BP669" s="36"/>
      <c r="BQ669" s="73"/>
      <c r="BR669" s="36"/>
    </row>
    <row r="670" spans="1:70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78"/>
      <c r="BB670" s="78"/>
      <c r="BC670" s="78"/>
      <c r="BD670" s="78"/>
      <c r="BE670" s="78"/>
      <c r="BF670" s="78"/>
      <c r="BG670" s="78"/>
      <c r="BH670" s="78"/>
      <c r="BI670" s="78"/>
      <c r="BJ670" s="78"/>
      <c r="BK670" s="78"/>
      <c r="BL670" s="78"/>
      <c r="BM670" s="78"/>
      <c r="BN670" s="36"/>
      <c r="BO670" s="36"/>
      <c r="BP670" s="36"/>
      <c r="BQ670" s="73"/>
      <c r="BR670" s="36"/>
    </row>
    <row r="671" spans="1:70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78"/>
      <c r="BB671" s="78"/>
      <c r="BC671" s="78"/>
      <c r="BD671" s="78"/>
      <c r="BE671" s="78"/>
      <c r="BF671" s="78"/>
      <c r="BG671" s="78"/>
      <c r="BH671" s="78"/>
      <c r="BI671" s="78"/>
      <c r="BJ671" s="78"/>
      <c r="BK671" s="78"/>
      <c r="BL671" s="78"/>
      <c r="BM671" s="78"/>
      <c r="BN671" s="36"/>
      <c r="BO671" s="36"/>
      <c r="BP671" s="36"/>
      <c r="BQ671" s="73"/>
      <c r="BR671" s="36"/>
    </row>
    <row r="672" spans="1:70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78"/>
      <c r="BB672" s="78"/>
      <c r="BC672" s="78"/>
      <c r="BD672" s="78"/>
      <c r="BE672" s="78"/>
      <c r="BF672" s="78"/>
      <c r="BG672" s="78"/>
      <c r="BH672" s="78"/>
      <c r="BI672" s="78"/>
      <c r="BJ672" s="78"/>
      <c r="BK672" s="78"/>
      <c r="BL672" s="78"/>
      <c r="BM672" s="78"/>
      <c r="BN672" s="36"/>
      <c r="BO672" s="36"/>
      <c r="BP672" s="36"/>
      <c r="BQ672" s="73"/>
      <c r="BR672" s="36"/>
    </row>
    <row r="673" spans="1:70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78"/>
      <c r="BB673" s="78"/>
      <c r="BC673" s="78"/>
      <c r="BD673" s="78"/>
      <c r="BE673" s="78"/>
      <c r="BF673" s="78"/>
      <c r="BG673" s="78"/>
      <c r="BH673" s="78"/>
      <c r="BI673" s="78"/>
      <c r="BJ673" s="78"/>
      <c r="BK673" s="78"/>
      <c r="BL673" s="78"/>
      <c r="BM673" s="78"/>
      <c r="BN673" s="36"/>
      <c r="BO673" s="36"/>
      <c r="BP673" s="36"/>
      <c r="BQ673" s="73"/>
      <c r="BR673" s="36"/>
    </row>
    <row r="674" spans="1:70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78"/>
      <c r="BB674" s="78"/>
      <c r="BC674" s="78"/>
      <c r="BD674" s="78"/>
      <c r="BE674" s="78"/>
      <c r="BF674" s="78"/>
      <c r="BG674" s="78"/>
      <c r="BH674" s="78"/>
      <c r="BI674" s="78"/>
      <c r="BJ674" s="78"/>
      <c r="BK674" s="78"/>
      <c r="BL674" s="78"/>
      <c r="BM674" s="78"/>
      <c r="BN674" s="36"/>
      <c r="BO674" s="36"/>
      <c r="BP674" s="36"/>
      <c r="BQ674" s="73"/>
      <c r="BR674" s="36"/>
    </row>
    <row r="675" spans="1:70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78"/>
      <c r="BB675" s="78"/>
      <c r="BC675" s="78"/>
      <c r="BD675" s="78"/>
      <c r="BE675" s="78"/>
      <c r="BF675" s="78"/>
      <c r="BG675" s="78"/>
      <c r="BH675" s="78"/>
      <c r="BI675" s="78"/>
      <c r="BJ675" s="78"/>
      <c r="BK675" s="78"/>
      <c r="BL675" s="78"/>
      <c r="BM675" s="78"/>
      <c r="BN675" s="36"/>
      <c r="BO675" s="36"/>
      <c r="BP675" s="36"/>
      <c r="BQ675" s="73"/>
      <c r="BR675" s="36"/>
    </row>
    <row r="676" spans="1:70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78"/>
      <c r="BB676" s="78"/>
      <c r="BC676" s="78"/>
      <c r="BD676" s="78"/>
      <c r="BE676" s="78"/>
      <c r="BF676" s="78"/>
      <c r="BG676" s="78"/>
      <c r="BH676" s="78"/>
      <c r="BI676" s="78"/>
      <c r="BJ676" s="78"/>
      <c r="BK676" s="78"/>
      <c r="BL676" s="78"/>
      <c r="BM676" s="78"/>
      <c r="BN676" s="36"/>
      <c r="BO676" s="36"/>
      <c r="BP676" s="36"/>
      <c r="BQ676" s="73"/>
      <c r="BR676" s="36"/>
    </row>
    <row r="677" spans="1:70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78"/>
      <c r="BB677" s="78"/>
      <c r="BC677" s="78"/>
      <c r="BD677" s="78"/>
      <c r="BE677" s="78"/>
      <c r="BF677" s="78"/>
      <c r="BG677" s="78"/>
      <c r="BH677" s="78"/>
      <c r="BI677" s="78"/>
      <c r="BJ677" s="78"/>
      <c r="BK677" s="78"/>
      <c r="BL677" s="78"/>
      <c r="BM677" s="78"/>
      <c r="BN677" s="36"/>
      <c r="BO677" s="36"/>
      <c r="BP677" s="36"/>
      <c r="BQ677" s="73"/>
      <c r="BR677" s="36"/>
    </row>
    <row r="678" spans="1:70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78"/>
      <c r="BB678" s="78"/>
      <c r="BC678" s="78"/>
      <c r="BD678" s="78"/>
      <c r="BE678" s="78"/>
      <c r="BF678" s="78"/>
      <c r="BG678" s="78"/>
      <c r="BH678" s="78"/>
      <c r="BI678" s="78"/>
      <c r="BJ678" s="78"/>
      <c r="BK678" s="78"/>
      <c r="BL678" s="78"/>
      <c r="BM678" s="78"/>
      <c r="BN678" s="36"/>
      <c r="BO678" s="36"/>
      <c r="BP678" s="36"/>
      <c r="BQ678" s="73"/>
      <c r="BR678" s="36"/>
    </row>
    <row r="679" spans="1:70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78"/>
      <c r="BB679" s="78"/>
      <c r="BC679" s="78"/>
      <c r="BD679" s="78"/>
      <c r="BE679" s="78"/>
      <c r="BF679" s="78"/>
      <c r="BG679" s="78"/>
      <c r="BH679" s="78"/>
      <c r="BI679" s="78"/>
      <c r="BJ679" s="78"/>
      <c r="BK679" s="78"/>
      <c r="BL679" s="78"/>
      <c r="BM679" s="78"/>
      <c r="BN679" s="36"/>
      <c r="BO679" s="36"/>
      <c r="BP679" s="36"/>
      <c r="BQ679" s="73"/>
      <c r="BR679" s="36"/>
    </row>
    <row r="680" spans="1:70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78"/>
      <c r="BB680" s="78"/>
      <c r="BC680" s="78"/>
      <c r="BD680" s="78"/>
      <c r="BE680" s="78"/>
      <c r="BF680" s="78"/>
      <c r="BG680" s="78"/>
      <c r="BH680" s="78"/>
      <c r="BI680" s="78"/>
      <c r="BJ680" s="78"/>
      <c r="BK680" s="78"/>
      <c r="BL680" s="78"/>
      <c r="BM680" s="78"/>
      <c r="BN680" s="36"/>
      <c r="BO680" s="36"/>
      <c r="BP680" s="36"/>
      <c r="BQ680" s="73"/>
      <c r="BR680" s="36"/>
    </row>
    <row r="681" spans="1:70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78"/>
      <c r="BB681" s="78"/>
      <c r="BC681" s="78"/>
      <c r="BD681" s="78"/>
      <c r="BE681" s="78"/>
      <c r="BF681" s="78"/>
      <c r="BG681" s="78"/>
      <c r="BH681" s="78"/>
      <c r="BI681" s="78"/>
      <c r="BJ681" s="78"/>
      <c r="BK681" s="78"/>
      <c r="BL681" s="78"/>
      <c r="BM681" s="78"/>
      <c r="BN681" s="36"/>
      <c r="BO681" s="36"/>
      <c r="BP681" s="36"/>
      <c r="BQ681" s="73"/>
      <c r="BR681" s="36"/>
    </row>
    <row r="682" spans="1:70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78"/>
      <c r="BB682" s="78"/>
      <c r="BC682" s="78"/>
      <c r="BD682" s="78"/>
      <c r="BE682" s="78"/>
      <c r="BF682" s="78"/>
      <c r="BG682" s="78"/>
      <c r="BH682" s="78"/>
      <c r="BI682" s="78"/>
      <c r="BJ682" s="78"/>
      <c r="BK682" s="78"/>
      <c r="BL682" s="78"/>
      <c r="BM682" s="78"/>
      <c r="BN682" s="36"/>
      <c r="BO682" s="36"/>
      <c r="BP682" s="36"/>
      <c r="BQ682" s="73"/>
      <c r="BR682" s="36"/>
    </row>
    <row r="683" spans="1:70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78"/>
      <c r="BB683" s="78"/>
      <c r="BC683" s="78"/>
      <c r="BD683" s="78"/>
      <c r="BE683" s="78"/>
      <c r="BF683" s="78"/>
      <c r="BG683" s="78"/>
      <c r="BH683" s="78"/>
      <c r="BI683" s="78"/>
      <c r="BJ683" s="78"/>
      <c r="BK683" s="78"/>
      <c r="BL683" s="78"/>
      <c r="BM683" s="78"/>
      <c r="BN683" s="36"/>
      <c r="BO683" s="36"/>
      <c r="BP683" s="36"/>
      <c r="BQ683" s="73"/>
      <c r="BR683" s="36"/>
    </row>
    <row r="684" spans="1:70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78"/>
      <c r="BB684" s="78"/>
      <c r="BC684" s="78"/>
      <c r="BD684" s="78"/>
      <c r="BE684" s="78"/>
      <c r="BF684" s="78"/>
      <c r="BG684" s="78"/>
      <c r="BH684" s="78"/>
      <c r="BI684" s="78"/>
      <c r="BJ684" s="78"/>
      <c r="BK684" s="78"/>
      <c r="BL684" s="78"/>
      <c r="BM684" s="78"/>
      <c r="BN684" s="36"/>
      <c r="BO684" s="36"/>
      <c r="BP684" s="36"/>
      <c r="BQ684" s="73"/>
      <c r="BR684" s="36"/>
    </row>
    <row r="685" spans="1:70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78"/>
      <c r="BB685" s="78"/>
      <c r="BC685" s="78"/>
      <c r="BD685" s="78"/>
      <c r="BE685" s="78"/>
      <c r="BF685" s="78"/>
      <c r="BG685" s="78"/>
      <c r="BH685" s="78"/>
      <c r="BI685" s="78"/>
      <c r="BJ685" s="78"/>
      <c r="BK685" s="78"/>
      <c r="BL685" s="78"/>
      <c r="BM685" s="78"/>
      <c r="BN685" s="36"/>
      <c r="BO685" s="36"/>
      <c r="BP685" s="36"/>
      <c r="BQ685" s="73"/>
      <c r="BR685" s="36"/>
    </row>
    <row r="686" spans="1:70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78"/>
      <c r="BB686" s="78"/>
      <c r="BC686" s="78"/>
      <c r="BD686" s="78"/>
      <c r="BE686" s="78"/>
      <c r="BF686" s="78"/>
      <c r="BG686" s="78"/>
      <c r="BH686" s="78"/>
      <c r="BI686" s="78"/>
      <c r="BJ686" s="78"/>
      <c r="BK686" s="78"/>
      <c r="BL686" s="78"/>
      <c r="BM686" s="78"/>
      <c r="BN686" s="36"/>
      <c r="BO686" s="36"/>
      <c r="BP686" s="36"/>
      <c r="BQ686" s="73"/>
      <c r="BR686" s="36"/>
    </row>
    <row r="687" spans="1:70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78"/>
      <c r="BB687" s="78"/>
      <c r="BC687" s="78"/>
      <c r="BD687" s="78"/>
      <c r="BE687" s="78"/>
      <c r="BF687" s="78"/>
      <c r="BG687" s="78"/>
      <c r="BH687" s="78"/>
      <c r="BI687" s="78"/>
      <c r="BJ687" s="78"/>
      <c r="BK687" s="78"/>
      <c r="BL687" s="78"/>
      <c r="BM687" s="78"/>
      <c r="BN687" s="36"/>
      <c r="BO687" s="36"/>
      <c r="BP687" s="36"/>
      <c r="BQ687" s="73"/>
      <c r="BR687" s="36"/>
    </row>
    <row r="688" spans="1:70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78"/>
      <c r="BB688" s="78"/>
      <c r="BC688" s="78"/>
      <c r="BD688" s="78"/>
      <c r="BE688" s="78"/>
      <c r="BF688" s="78"/>
      <c r="BG688" s="78"/>
      <c r="BH688" s="78"/>
      <c r="BI688" s="78"/>
      <c r="BJ688" s="78"/>
      <c r="BK688" s="78"/>
      <c r="BL688" s="78"/>
      <c r="BM688" s="78"/>
      <c r="BN688" s="36"/>
      <c r="BO688" s="36"/>
      <c r="BP688" s="36"/>
      <c r="BQ688" s="73"/>
      <c r="BR688" s="36"/>
    </row>
    <row r="689" spans="1:70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78"/>
      <c r="BB689" s="78"/>
      <c r="BC689" s="78"/>
      <c r="BD689" s="78"/>
      <c r="BE689" s="78"/>
      <c r="BF689" s="78"/>
      <c r="BG689" s="78"/>
      <c r="BH689" s="78"/>
      <c r="BI689" s="78"/>
      <c r="BJ689" s="78"/>
      <c r="BK689" s="78"/>
      <c r="BL689" s="78"/>
      <c r="BM689" s="78"/>
      <c r="BN689" s="36"/>
      <c r="BO689" s="36"/>
      <c r="BP689" s="36"/>
      <c r="BQ689" s="73"/>
      <c r="BR689" s="36"/>
    </row>
    <row r="690" spans="1:70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78"/>
      <c r="BB690" s="78"/>
      <c r="BC690" s="78"/>
      <c r="BD690" s="78"/>
      <c r="BE690" s="78"/>
      <c r="BF690" s="78"/>
      <c r="BG690" s="78"/>
      <c r="BH690" s="78"/>
      <c r="BI690" s="78"/>
      <c r="BJ690" s="78"/>
      <c r="BK690" s="78"/>
      <c r="BL690" s="78"/>
      <c r="BM690" s="78"/>
      <c r="BN690" s="36"/>
      <c r="BO690" s="36"/>
      <c r="BP690" s="36"/>
      <c r="BQ690" s="73"/>
      <c r="BR690" s="36"/>
    </row>
    <row r="691" spans="1:70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78"/>
      <c r="BB691" s="78"/>
      <c r="BC691" s="78"/>
      <c r="BD691" s="78"/>
      <c r="BE691" s="78"/>
      <c r="BF691" s="78"/>
      <c r="BG691" s="78"/>
      <c r="BH691" s="78"/>
      <c r="BI691" s="78"/>
      <c r="BJ691" s="78"/>
      <c r="BK691" s="78"/>
      <c r="BL691" s="78"/>
      <c r="BM691" s="78"/>
      <c r="BN691" s="36"/>
      <c r="BO691" s="36"/>
      <c r="BP691" s="36"/>
      <c r="BQ691" s="73"/>
      <c r="BR691" s="36"/>
    </row>
    <row r="692" spans="1:70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78"/>
      <c r="BB692" s="78"/>
      <c r="BC692" s="78"/>
      <c r="BD692" s="78"/>
      <c r="BE692" s="78"/>
      <c r="BF692" s="78"/>
      <c r="BG692" s="78"/>
      <c r="BH692" s="78"/>
      <c r="BI692" s="78"/>
      <c r="BJ692" s="78"/>
      <c r="BK692" s="78"/>
      <c r="BL692" s="78"/>
      <c r="BM692" s="78"/>
      <c r="BN692" s="36"/>
      <c r="BO692" s="36"/>
      <c r="BP692" s="36"/>
      <c r="BQ692" s="73"/>
      <c r="BR692" s="36"/>
    </row>
    <row r="693" spans="1:70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78"/>
      <c r="BB693" s="78"/>
      <c r="BC693" s="78"/>
      <c r="BD693" s="78"/>
      <c r="BE693" s="78"/>
      <c r="BF693" s="78"/>
      <c r="BG693" s="78"/>
      <c r="BH693" s="78"/>
      <c r="BI693" s="78"/>
      <c r="BJ693" s="78"/>
      <c r="BK693" s="78"/>
      <c r="BL693" s="78"/>
      <c r="BM693" s="78"/>
      <c r="BN693" s="36"/>
      <c r="BO693" s="36"/>
      <c r="BP693" s="36"/>
      <c r="BQ693" s="73"/>
      <c r="BR693" s="36"/>
    </row>
    <row r="694" spans="1:70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78"/>
      <c r="BB694" s="78"/>
      <c r="BC694" s="78"/>
      <c r="BD694" s="78"/>
      <c r="BE694" s="78"/>
      <c r="BF694" s="78"/>
      <c r="BG694" s="78"/>
      <c r="BH694" s="78"/>
      <c r="BI694" s="78"/>
      <c r="BJ694" s="78"/>
      <c r="BK694" s="78"/>
      <c r="BL694" s="78"/>
      <c r="BM694" s="78"/>
      <c r="BN694" s="36"/>
      <c r="BO694" s="36"/>
      <c r="BP694" s="36"/>
      <c r="BQ694" s="73"/>
      <c r="BR694" s="36"/>
    </row>
    <row r="695" spans="1:70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78"/>
      <c r="BB695" s="78"/>
      <c r="BC695" s="78"/>
      <c r="BD695" s="78"/>
      <c r="BE695" s="78"/>
      <c r="BF695" s="78"/>
      <c r="BG695" s="78"/>
      <c r="BH695" s="78"/>
      <c r="BI695" s="78"/>
      <c r="BJ695" s="78"/>
      <c r="BK695" s="78"/>
      <c r="BL695" s="78"/>
      <c r="BM695" s="78"/>
      <c r="BN695" s="36"/>
      <c r="BO695" s="36"/>
      <c r="BP695" s="36"/>
      <c r="BQ695" s="73"/>
      <c r="BR695" s="36"/>
    </row>
    <row r="696" spans="1:70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78"/>
      <c r="BB696" s="78"/>
      <c r="BC696" s="78"/>
      <c r="BD696" s="78"/>
      <c r="BE696" s="78"/>
      <c r="BF696" s="78"/>
      <c r="BG696" s="78"/>
      <c r="BH696" s="78"/>
      <c r="BI696" s="78"/>
      <c r="BJ696" s="78"/>
      <c r="BK696" s="78"/>
      <c r="BL696" s="78"/>
      <c r="BM696" s="78"/>
      <c r="BN696" s="36"/>
      <c r="BO696" s="36"/>
      <c r="BP696" s="36"/>
      <c r="BQ696" s="73"/>
      <c r="BR696" s="36"/>
    </row>
    <row r="697" spans="1:70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78"/>
      <c r="BB697" s="78"/>
      <c r="BC697" s="78"/>
      <c r="BD697" s="78"/>
      <c r="BE697" s="78"/>
      <c r="BF697" s="78"/>
      <c r="BG697" s="78"/>
      <c r="BH697" s="78"/>
      <c r="BI697" s="78"/>
      <c r="BJ697" s="78"/>
      <c r="BK697" s="78"/>
      <c r="BL697" s="78"/>
      <c r="BM697" s="78"/>
      <c r="BN697" s="36"/>
      <c r="BO697" s="36"/>
      <c r="BP697" s="36"/>
      <c r="BQ697" s="73"/>
      <c r="BR697" s="36"/>
    </row>
    <row r="698" spans="1:70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78"/>
      <c r="BB698" s="78"/>
      <c r="BC698" s="78"/>
      <c r="BD698" s="78"/>
      <c r="BE698" s="78"/>
      <c r="BF698" s="78"/>
      <c r="BG698" s="78"/>
      <c r="BH698" s="78"/>
      <c r="BI698" s="78"/>
      <c r="BJ698" s="78"/>
      <c r="BK698" s="78"/>
      <c r="BL698" s="78"/>
      <c r="BM698" s="78"/>
      <c r="BN698" s="36"/>
      <c r="BO698" s="36"/>
      <c r="BP698" s="36"/>
      <c r="BQ698" s="73"/>
      <c r="BR698" s="36"/>
    </row>
    <row r="699" spans="1:70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78"/>
      <c r="BB699" s="78"/>
      <c r="BC699" s="78"/>
      <c r="BD699" s="78"/>
      <c r="BE699" s="78"/>
      <c r="BF699" s="78"/>
      <c r="BG699" s="78"/>
      <c r="BH699" s="78"/>
      <c r="BI699" s="78"/>
      <c r="BJ699" s="78"/>
      <c r="BK699" s="78"/>
      <c r="BL699" s="78"/>
      <c r="BM699" s="78"/>
      <c r="BN699" s="36"/>
      <c r="BO699" s="36"/>
      <c r="BP699" s="36"/>
      <c r="BQ699" s="73"/>
      <c r="BR699" s="36"/>
    </row>
    <row r="700" spans="1:70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78"/>
      <c r="BB700" s="78"/>
      <c r="BC700" s="78"/>
      <c r="BD700" s="78"/>
      <c r="BE700" s="78"/>
      <c r="BF700" s="78"/>
      <c r="BG700" s="78"/>
      <c r="BH700" s="78"/>
      <c r="BI700" s="78"/>
      <c r="BJ700" s="78"/>
      <c r="BK700" s="78"/>
      <c r="BL700" s="78"/>
      <c r="BM700" s="78"/>
      <c r="BN700" s="36"/>
      <c r="BO700" s="36"/>
      <c r="BP700" s="36"/>
      <c r="BQ700" s="73"/>
      <c r="BR700" s="36"/>
    </row>
    <row r="701" spans="1:70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78"/>
      <c r="BB701" s="78"/>
      <c r="BC701" s="78"/>
      <c r="BD701" s="78"/>
      <c r="BE701" s="78"/>
      <c r="BF701" s="78"/>
      <c r="BG701" s="78"/>
      <c r="BH701" s="78"/>
      <c r="BI701" s="78"/>
      <c r="BJ701" s="78"/>
      <c r="BK701" s="78"/>
      <c r="BL701" s="78"/>
      <c r="BM701" s="78"/>
      <c r="BN701" s="36"/>
      <c r="BO701" s="36"/>
      <c r="BP701" s="36"/>
      <c r="BQ701" s="73"/>
      <c r="BR701" s="36"/>
    </row>
    <row r="702" spans="1:70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78"/>
      <c r="BB702" s="78"/>
      <c r="BC702" s="78"/>
      <c r="BD702" s="78"/>
      <c r="BE702" s="78"/>
      <c r="BF702" s="78"/>
      <c r="BG702" s="78"/>
      <c r="BH702" s="78"/>
      <c r="BI702" s="78"/>
      <c r="BJ702" s="78"/>
      <c r="BK702" s="78"/>
      <c r="BL702" s="78"/>
      <c r="BM702" s="78"/>
      <c r="BN702" s="36"/>
      <c r="BO702" s="36"/>
      <c r="BP702" s="36"/>
      <c r="BQ702" s="73"/>
      <c r="BR702" s="36"/>
    </row>
    <row r="703" spans="1:70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78"/>
      <c r="BB703" s="78"/>
      <c r="BC703" s="78"/>
      <c r="BD703" s="78"/>
      <c r="BE703" s="78"/>
      <c r="BF703" s="78"/>
      <c r="BG703" s="78"/>
      <c r="BH703" s="78"/>
      <c r="BI703" s="78"/>
      <c r="BJ703" s="78"/>
      <c r="BK703" s="78"/>
      <c r="BL703" s="78"/>
      <c r="BM703" s="78"/>
      <c r="BN703" s="36"/>
      <c r="BO703" s="36"/>
      <c r="BP703" s="36"/>
      <c r="BQ703" s="73"/>
      <c r="BR703" s="36"/>
    </row>
    <row r="704" spans="1:70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78"/>
      <c r="BB704" s="78"/>
      <c r="BC704" s="78"/>
      <c r="BD704" s="78"/>
      <c r="BE704" s="78"/>
      <c r="BF704" s="78"/>
      <c r="BG704" s="78"/>
      <c r="BH704" s="78"/>
      <c r="BI704" s="78"/>
      <c r="BJ704" s="78"/>
      <c r="BK704" s="78"/>
      <c r="BL704" s="78"/>
      <c r="BM704" s="78"/>
      <c r="BN704" s="36"/>
      <c r="BO704" s="36"/>
      <c r="BP704" s="36"/>
      <c r="BQ704" s="73"/>
      <c r="BR704" s="36"/>
    </row>
    <row r="705" spans="1:70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78"/>
      <c r="BB705" s="78"/>
      <c r="BC705" s="78"/>
      <c r="BD705" s="78"/>
      <c r="BE705" s="78"/>
      <c r="BF705" s="78"/>
      <c r="BG705" s="78"/>
      <c r="BH705" s="78"/>
      <c r="BI705" s="78"/>
      <c r="BJ705" s="78"/>
      <c r="BK705" s="78"/>
      <c r="BL705" s="78"/>
      <c r="BM705" s="78"/>
      <c r="BN705" s="36"/>
      <c r="BO705" s="36"/>
      <c r="BP705" s="36"/>
      <c r="BQ705" s="73"/>
      <c r="BR705" s="36"/>
    </row>
    <row r="706" spans="1:70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78"/>
      <c r="BB706" s="78"/>
      <c r="BC706" s="78"/>
      <c r="BD706" s="78"/>
      <c r="BE706" s="78"/>
      <c r="BF706" s="78"/>
      <c r="BG706" s="78"/>
      <c r="BH706" s="78"/>
      <c r="BI706" s="78"/>
      <c r="BJ706" s="78"/>
      <c r="BK706" s="78"/>
      <c r="BL706" s="78"/>
      <c r="BM706" s="78"/>
      <c r="BN706" s="36"/>
      <c r="BO706" s="36"/>
      <c r="BP706" s="36"/>
      <c r="BQ706" s="73"/>
      <c r="BR706" s="36"/>
    </row>
    <row r="707" spans="1:70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78"/>
      <c r="BB707" s="78"/>
      <c r="BC707" s="78"/>
      <c r="BD707" s="78"/>
      <c r="BE707" s="78"/>
      <c r="BF707" s="78"/>
      <c r="BG707" s="78"/>
      <c r="BH707" s="78"/>
      <c r="BI707" s="78"/>
      <c r="BJ707" s="78"/>
      <c r="BK707" s="78"/>
      <c r="BL707" s="78"/>
      <c r="BM707" s="78"/>
      <c r="BN707" s="36"/>
      <c r="BO707" s="36"/>
      <c r="BP707" s="36"/>
      <c r="BQ707" s="73"/>
      <c r="BR707" s="36"/>
    </row>
    <row r="708" spans="1:70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78"/>
      <c r="BB708" s="78"/>
      <c r="BC708" s="78"/>
      <c r="BD708" s="78"/>
      <c r="BE708" s="78"/>
      <c r="BF708" s="78"/>
      <c r="BG708" s="78"/>
      <c r="BH708" s="78"/>
      <c r="BI708" s="78"/>
      <c r="BJ708" s="78"/>
      <c r="BK708" s="78"/>
      <c r="BL708" s="78"/>
      <c r="BM708" s="78"/>
      <c r="BN708" s="36"/>
      <c r="BO708" s="36"/>
      <c r="BP708" s="36"/>
      <c r="BQ708" s="73"/>
      <c r="BR708" s="36"/>
    </row>
    <row r="709" spans="1:70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78"/>
      <c r="BB709" s="78"/>
      <c r="BC709" s="78"/>
      <c r="BD709" s="78"/>
      <c r="BE709" s="78"/>
      <c r="BF709" s="78"/>
      <c r="BG709" s="78"/>
      <c r="BH709" s="78"/>
      <c r="BI709" s="78"/>
      <c r="BJ709" s="78"/>
      <c r="BK709" s="78"/>
      <c r="BL709" s="78"/>
      <c r="BM709" s="78"/>
      <c r="BN709" s="36"/>
      <c r="BO709" s="36"/>
      <c r="BP709" s="36"/>
      <c r="BQ709" s="73"/>
      <c r="BR709" s="36"/>
    </row>
    <row r="710" spans="1:70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78"/>
      <c r="BB710" s="78"/>
      <c r="BC710" s="78"/>
      <c r="BD710" s="78"/>
      <c r="BE710" s="78"/>
      <c r="BF710" s="78"/>
      <c r="BG710" s="78"/>
      <c r="BH710" s="78"/>
      <c r="BI710" s="78"/>
      <c r="BJ710" s="78"/>
      <c r="BK710" s="78"/>
      <c r="BL710" s="78"/>
      <c r="BM710" s="78"/>
      <c r="BN710" s="36"/>
      <c r="BO710" s="36"/>
      <c r="BP710" s="36"/>
      <c r="BQ710" s="73"/>
      <c r="BR710" s="36"/>
    </row>
    <row r="711" spans="1:70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78"/>
      <c r="BB711" s="78"/>
      <c r="BC711" s="78"/>
      <c r="BD711" s="78"/>
      <c r="BE711" s="78"/>
      <c r="BF711" s="78"/>
      <c r="BG711" s="78"/>
      <c r="BH711" s="78"/>
      <c r="BI711" s="78"/>
      <c r="BJ711" s="78"/>
      <c r="BK711" s="78"/>
      <c r="BL711" s="78"/>
      <c r="BM711" s="78"/>
      <c r="BN711" s="36"/>
      <c r="BO711" s="36"/>
      <c r="BP711" s="36"/>
      <c r="BQ711" s="73"/>
      <c r="BR711" s="36"/>
    </row>
    <row r="712" spans="1:70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78"/>
      <c r="BB712" s="78"/>
      <c r="BC712" s="78"/>
      <c r="BD712" s="78"/>
      <c r="BE712" s="78"/>
      <c r="BF712" s="78"/>
      <c r="BG712" s="78"/>
      <c r="BH712" s="78"/>
      <c r="BI712" s="78"/>
      <c r="BJ712" s="78"/>
      <c r="BK712" s="78"/>
      <c r="BL712" s="78"/>
      <c r="BM712" s="78"/>
      <c r="BN712" s="36"/>
      <c r="BO712" s="36"/>
      <c r="BP712" s="36"/>
      <c r="BQ712" s="73"/>
      <c r="BR712" s="36"/>
    </row>
    <row r="713" spans="1:70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78"/>
      <c r="BB713" s="78"/>
      <c r="BC713" s="78"/>
      <c r="BD713" s="78"/>
      <c r="BE713" s="78"/>
      <c r="BF713" s="78"/>
      <c r="BG713" s="78"/>
      <c r="BH713" s="78"/>
      <c r="BI713" s="78"/>
      <c r="BJ713" s="78"/>
      <c r="BK713" s="78"/>
      <c r="BL713" s="78"/>
      <c r="BM713" s="78"/>
      <c r="BN713" s="36"/>
      <c r="BO713" s="36"/>
      <c r="BP713" s="36"/>
      <c r="BQ713" s="73"/>
      <c r="BR713" s="36"/>
    </row>
    <row r="714" spans="1:70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78"/>
      <c r="BB714" s="78"/>
      <c r="BC714" s="78"/>
      <c r="BD714" s="78"/>
      <c r="BE714" s="78"/>
      <c r="BF714" s="78"/>
      <c r="BG714" s="78"/>
      <c r="BH714" s="78"/>
      <c r="BI714" s="78"/>
      <c r="BJ714" s="78"/>
      <c r="BK714" s="78"/>
      <c r="BL714" s="78"/>
      <c r="BM714" s="78"/>
      <c r="BN714" s="36"/>
      <c r="BO714" s="36"/>
      <c r="BP714" s="36"/>
      <c r="BQ714" s="73"/>
      <c r="BR714" s="36"/>
    </row>
    <row r="715" spans="1:70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78"/>
      <c r="BB715" s="78"/>
      <c r="BC715" s="78"/>
      <c r="BD715" s="78"/>
      <c r="BE715" s="78"/>
      <c r="BF715" s="78"/>
      <c r="BG715" s="78"/>
      <c r="BH715" s="78"/>
      <c r="BI715" s="78"/>
      <c r="BJ715" s="78"/>
      <c r="BK715" s="78"/>
      <c r="BL715" s="78"/>
      <c r="BM715" s="78"/>
      <c r="BN715" s="36"/>
      <c r="BO715" s="36"/>
      <c r="BP715" s="36"/>
      <c r="BQ715" s="73"/>
      <c r="BR715" s="36"/>
    </row>
    <row r="716" spans="1:70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78"/>
      <c r="BB716" s="78"/>
      <c r="BC716" s="78"/>
      <c r="BD716" s="78"/>
      <c r="BE716" s="78"/>
      <c r="BF716" s="78"/>
      <c r="BG716" s="78"/>
      <c r="BH716" s="78"/>
      <c r="BI716" s="78"/>
      <c r="BJ716" s="78"/>
      <c r="BK716" s="78"/>
      <c r="BL716" s="78"/>
      <c r="BM716" s="78"/>
      <c r="BN716" s="36"/>
      <c r="BO716" s="36"/>
      <c r="BP716" s="36"/>
      <c r="BQ716" s="73"/>
      <c r="BR716" s="36"/>
    </row>
    <row r="717" spans="1:70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78"/>
      <c r="BB717" s="78"/>
      <c r="BC717" s="78"/>
      <c r="BD717" s="78"/>
      <c r="BE717" s="78"/>
      <c r="BF717" s="78"/>
      <c r="BG717" s="78"/>
      <c r="BH717" s="78"/>
      <c r="BI717" s="78"/>
      <c r="BJ717" s="78"/>
      <c r="BK717" s="78"/>
      <c r="BL717" s="78"/>
      <c r="BM717" s="78"/>
      <c r="BN717" s="36"/>
      <c r="BO717" s="36"/>
      <c r="BP717" s="36"/>
      <c r="BQ717" s="73"/>
      <c r="BR717" s="36"/>
    </row>
    <row r="718" spans="1:70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78"/>
      <c r="BB718" s="78"/>
      <c r="BC718" s="78"/>
      <c r="BD718" s="78"/>
      <c r="BE718" s="78"/>
      <c r="BF718" s="78"/>
      <c r="BG718" s="78"/>
      <c r="BH718" s="78"/>
      <c r="BI718" s="78"/>
      <c r="BJ718" s="78"/>
      <c r="BK718" s="78"/>
      <c r="BL718" s="78"/>
      <c r="BM718" s="78"/>
      <c r="BN718" s="36"/>
      <c r="BO718" s="36"/>
      <c r="BP718" s="36"/>
      <c r="BQ718" s="73"/>
      <c r="BR718" s="36"/>
    </row>
    <row r="719" spans="1:70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78"/>
      <c r="BB719" s="78"/>
      <c r="BC719" s="78"/>
      <c r="BD719" s="78"/>
      <c r="BE719" s="78"/>
      <c r="BF719" s="78"/>
      <c r="BG719" s="78"/>
      <c r="BH719" s="78"/>
      <c r="BI719" s="78"/>
      <c r="BJ719" s="78"/>
      <c r="BK719" s="78"/>
      <c r="BL719" s="78"/>
      <c r="BM719" s="78"/>
      <c r="BN719" s="36"/>
      <c r="BO719" s="36"/>
      <c r="BP719" s="36"/>
      <c r="BQ719" s="73"/>
      <c r="BR719" s="36"/>
    </row>
    <row r="720" spans="1:70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78"/>
      <c r="BB720" s="78"/>
      <c r="BC720" s="78"/>
      <c r="BD720" s="78"/>
      <c r="BE720" s="78"/>
      <c r="BF720" s="78"/>
      <c r="BG720" s="78"/>
      <c r="BH720" s="78"/>
      <c r="BI720" s="78"/>
      <c r="BJ720" s="78"/>
      <c r="BK720" s="78"/>
      <c r="BL720" s="78"/>
      <c r="BM720" s="78"/>
      <c r="BN720" s="36"/>
      <c r="BO720" s="36"/>
      <c r="BP720" s="36"/>
      <c r="BQ720" s="73"/>
      <c r="BR720" s="36"/>
    </row>
    <row r="721" spans="1:70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78"/>
      <c r="BB721" s="78"/>
      <c r="BC721" s="78"/>
      <c r="BD721" s="78"/>
      <c r="BE721" s="78"/>
      <c r="BF721" s="78"/>
      <c r="BG721" s="78"/>
      <c r="BH721" s="78"/>
      <c r="BI721" s="78"/>
      <c r="BJ721" s="78"/>
      <c r="BK721" s="78"/>
      <c r="BL721" s="78"/>
      <c r="BM721" s="78"/>
      <c r="BN721" s="36"/>
      <c r="BO721" s="36"/>
      <c r="BP721" s="36"/>
      <c r="BQ721" s="73"/>
      <c r="BR721" s="36"/>
    </row>
    <row r="722" spans="1:70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78"/>
      <c r="BB722" s="78"/>
      <c r="BC722" s="78"/>
      <c r="BD722" s="78"/>
      <c r="BE722" s="78"/>
      <c r="BF722" s="78"/>
      <c r="BG722" s="78"/>
      <c r="BH722" s="78"/>
      <c r="BI722" s="78"/>
      <c r="BJ722" s="78"/>
      <c r="BK722" s="78"/>
      <c r="BL722" s="78"/>
      <c r="BM722" s="78"/>
      <c r="BN722" s="36"/>
      <c r="BO722" s="36"/>
      <c r="BP722" s="36"/>
      <c r="BQ722" s="73"/>
      <c r="BR722" s="36"/>
    </row>
    <row r="723" spans="1:70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78"/>
      <c r="BB723" s="78"/>
      <c r="BC723" s="78"/>
      <c r="BD723" s="78"/>
      <c r="BE723" s="78"/>
      <c r="BF723" s="78"/>
      <c r="BG723" s="78"/>
      <c r="BH723" s="78"/>
      <c r="BI723" s="78"/>
      <c r="BJ723" s="78"/>
      <c r="BK723" s="78"/>
      <c r="BL723" s="78"/>
      <c r="BM723" s="78"/>
      <c r="BN723" s="36"/>
      <c r="BO723" s="36"/>
      <c r="BP723" s="36"/>
      <c r="BQ723" s="73"/>
      <c r="BR723" s="36"/>
    </row>
    <row r="724" spans="1:70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78"/>
      <c r="BB724" s="78"/>
      <c r="BC724" s="78"/>
      <c r="BD724" s="78"/>
      <c r="BE724" s="78"/>
      <c r="BF724" s="78"/>
      <c r="BG724" s="78"/>
      <c r="BH724" s="78"/>
      <c r="BI724" s="78"/>
      <c r="BJ724" s="78"/>
      <c r="BK724" s="78"/>
      <c r="BL724" s="78"/>
      <c r="BM724" s="78"/>
      <c r="BN724" s="36"/>
      <c r="BO724" s="36"/>
      <c r="BP724" s="36"/>
      <c r="BQ724" s="73"/>
      <c r="BR724" s="36"/>
    </row>
    <row r="725" spans="1:70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78"/>
      <c r="BB725" s="78"/>
      <c r="BC725" s="78"/>
      <c r="BD725" s="78"/>
      <c r="BE725" s="78"/>
      <c r="BF725" s="78"/>
      <c r="BG725" s="78"/>
      <c r="BH725" s="78"/>
      <c r="BI725" s="78"/>
      <c r="BJ725" s="78"/>
      <c r="BK725" s="78"/>
      <c r="BL725" s="78"/>
      <c r="BM725" s="78"/>
      <c r="BN725" s="36"/>
      <c r="BO725" s="36"/>
      <c r="BP725" s="36"/>
      <c r="BQ725" s="73"/>
      <c r="BR725" s="36"/>
    </row>
    <row r="726" spans="1:70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78"/>
      <c r="BB726" s="78"/>
      <c r="BC726" s="78"/>
      <c r="BD726" s="78"/>
      <c r="BE726" s="78"/>
      <c r="BF726" s="78"/>
      <c r="BG726" s="78"/>
      <c r="BH726" s="78"/>
      <c r="BI726" s="78"/>
      <c r="BJ726" s="78"/>
      <c r="BK726" s="78"/>
      <c r="BL726" s="78"/>
      <c r="BM726" s="78"/>
      <c r="BN726" s="36"/>
      <c r="BO726" s="36"/>
      <c r="BP726" s="36"/>
      <c r="BQ726" s="73"/>
      <c r="BR726" s="36"/>
    </row>
    <row r="727" spans="1:70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78"/>
      <c r="BB727" s="78"/>
      <c r="BC727" s="78"/>
      <c r="BD727" s="78"/>
      <c r="BE727" s="78"/>
      <c r="BF727" s="78"/>
      <c r="BG727" s="78"/>
      <c r="BH727" s="78"/>
      <c r="BI727" s="78"/>
      <c r="BJ727" s="78"/>
      <c r="BK727" s="78"/>
      <c r="BL727" s="78"/>
      <c r="BM727" s="78"/>
      <c r="BN727" s="36"/>
      <c r="BO727" s="36"/>
      <c r="BP727" s="36"/>
      <c r="BQ727" s="73"/>
      <c r="BR727" s="36"/>
    </row>
    <row r="728" spans="1:70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78"/>
      <c r="BB728" s="78"/>
      <c r="BC728" s="78"/>
      <c r="BD728" s="78"/>
      <c r="BE728" s="78"/>
      <c r="BF728" s="78"/>
      <c r="BG728" s="78"/>
      <c r="BH728" s="78"/>
      <c r="BI728" s="78"/>
      <c r="BJ728" s="78"/>
      <c r="BK728" s="78"/>
      <c r="BL728" s="78"/>
      <c r="BM728" s="78"/>
      <c r="BN728" s="36"/>
      <c r="BO728" s="36"/>
      <c r="BP728" s="36"/>
      <c r="BQ728" s="73"/>
      <c r="BR728" s="36"/>
    </row>
    <row r="729" spans="1:70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78"/>
      <c r="BB729" s="78"/>
      <c r="BC729" s="78"/>
      <c r="BD729" s="78"/>
      <c r="BE729" s="78"/>
      <c r="BF729" s="78"/>
      <c r="BG729" s="78"/>
      <c r="BH729" s="78"/>
      <c r="BI729" s="78"/>
      <c r="BJ729" s="78"/>
      <c r="BK729" s="78"/>
      <c r="BL729" s="78"/>
      <c r="BM729" s="78"/>
      <c r="BN729" s="36"/>
      <c r="BO729" s="36"/>
      <c r="BP729" s="36"/>
      <c r="BQ729" s="73"/>
      <c r="BR729" s="36"/>
    </row>
    <row r="730" spans="1:70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78"/>
      <c r="BB730" s="78"/>
      <c r="BC730" s="78"/>
      <c r="BD730" s="78"/>
      <c r="BE730" s="78"/>
      <c r="BF730" s="78"/>
      <c r="BG730" s="78"/>
      <c r="BH730" s="78"/>
      <c r="BI730" s="78"/>
      <c r="BJ730" s="78"/>
      <c r="BK730" s="78"/>
      <c r="BL730" s="78"/>
      <c r="BM730" s="78"/>
      <c r="BN730" s="36"/>
      <c r="BO730" s="36"/>
      <c r="BP730" s="36"/>
      <c r="BQ730" s="73"/>
      <c r="BR730" s="36"/>
    </row>
    <row r="731" spans="1:70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78"/>
      <c r="BB731" s="78"/>
      <c r="BC731" s="78"/>
      <c r="BD731" s="78"/>
      <c r="BE731" s="78"/>
      <c r="BF731" s="78"/>
      <c r="BG731" s="78"/>
      <c r="BH731" s="78"/>
      <c r="BI731" s="78"/>
      <c r="BJ731" s="78"/>
      <c r="BK731" s="78"/>
      <c r="BL731" s="78"/>
      <c r="BM731" s="78"/>
      <c r="BN731" s="36"/>
      <c r="BO731" s="36"/>
      <c r="BP731" s="36"/>
      <c r="BQ731" s="73"/>
      <c r="BR731" s="36"/>
    </row>
    <row r="732" spans="1:70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78"/>
      <c r="BB732" s="78"/>
      <c r="BC732" s="78"/>
      <c r="BD732" s="78"/>
      <c r="BE732" s="78"/>
      <c r="BF732" s="78"/>
      <c r="BG732" s="78"/>
      <c r="BH732" s="78"/>
      <c r="BI732" s="78"/>
      <c r="BJ732" s="78"/>
      <c r="BK732" s="78"/>
      <c r="BL732" s="78"/>
      <c r="BM732" s="78"/>
      <c r="BN732" s="36"/>
      <c r="BO732" s="36"/>
      <c r="BP732" s="36"/>
      <c r="BQ732" s="73"/>
      <c r="BR732" s="36"/>
    </row>
    <row r="733" spans="1:70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78"/>
      <c r="BB733" s="78"/>
      <c r="BC733" s="78"/>
      <c r="BD733" s="78"/>
      <c r="BE733" s="78"/>
      <c r="BF733" s="78"/>
      <c r="BG733" s="78"/>
      <c r="BH733" s="78"/>
      <c r="BI733" s="78"/>
      <c r="BJ733" s="78"/>
      <c r="BK733" s="78"/>
      <c r="BL733" s="78"/>
      <c r="BM733" s="78"/>
      <c r="BN733" s="36"/>
      <c r="BO733" s="36"/>
      <c r="BP733" s="36"/>
      <c r="BQ733" s="73"/>
      <c r="BR733" s="36"/>
    </row>
    <row r="734" spans="1:70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78"/>
      <c r="BB734" s="78"/>
      <c r="BC734" s="78"/>
      <c r="BD734" s="78"/>
      <c r="BE734" s="78"/>
      <c r="BF734" s="78"/>
      <c r="BG734" s="78"/>
      <c r="BH734" s="78"/>
      <c r="BI734" s="78"/>
      <c r="BJ734" s="78"/>
      <c r="BK734" s="78"/>
      <c r="BL734" s="78"/>
      <c r="BM734" s="78"/>
      <c r="BN734" s="36"/>
      <c r="BO734" s="36"/>
      <c r="BP734" s="36"/>
      <c r="BQ734" s="73"/>
      <c r="BR734" s="36"/>
    </row>
    <row r="735" spans="1:70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78"/>
      <c r="BB735" s="78"/>
      <c r="BC735" s="78"/>
      <c r="BD735" s="78"/>
      <c r="BE735" s="78"/>
      <c r="BF735" s="78"/>
      <c r="BG735" s="78"/>
      <c r="BH735" s="78"/>
      <c r="BI735" s="78"/>
      <c r="BJ735" s="78"/>
      <c r="BK735" s="78"/>
      <c r="BL735" s="78"/>
      <c r="BM735" s="78"/>
      <c r="BN735" s="36"/>
      <c r="BO735" s="36"/>
      <c r="BP735" s="36"/>
      <c r="BQ735" s="73"/>
      <c r="BR735" s="36"/>
    </row>
    <row r="736" spans="1:70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78"/>
      <c r="BB736" s="78"/>
      <c r="BC736" s="78"/>
      <c r="BD736" s="78"/>
      <c r="BE736" s="78"/>
      <c r="BF736" s="78"/>
      <c r="BG736" s="78"/>
      <c r="BH736" s="78"/>
      <c r="BI736" s="78"/>
      <c r="BJ736" s="78"/>
      <c r="BK736" s="78"/>
      <c r="BL736" s="78"/>
      <c r="BM736" s="78"/>
      <c r="BN736" s="36"/>
      <c r="BO736" s="36"/>
      <c r="BP736" s="36"/>
      <c r="BQ736" s="73"/>
      <c r="BR736" s="36"/>
    </row>
    <row r="737" spans="1:70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78"/>
      <c r="BB737" s="78"/>
      <c r="BC737" s="78"/>
      <c r="BD737" s="78"/>
      <c r="BE737" s="78"/>
      <c r="BF737" s="78"/>
      <c r="BG737" s="78"/>
      <c r="BH737" s="78"/>
      <c r="BI737" s="78"/>
      <c r="BJ737" s="78"/>
      <c r="BK737" s="78"/>
      <c r="BL737" s="78"/>
      <c r="BM737" s="78"/>
      <c r="BN737" s="36"/>
      <c r="BO737" s="36"/>
      <c r="BP737" s="36"/>
      <c r="BQ737" s="73"/>
      <c r="BR737" s="36"/>
    </row>
    <row r="738" spans="1:70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78"/>
      <c r="BB738" s="78"/>
      <c r="BC738" s="78"/>
      <c r="BD738" s="78"/>
      <c r="BE738" s="78"/>
      <c r="BF738" s="78"/>
      <c r="BG738" s="78"/>
      <c r="BH738" s="78"/>
      <c r="BI738" s="78"/>
      <c r="BJ738" s="78"/>
      <c r="BK738" s="78"/>
      <c r="BL738" s="78"/>
      <c r="BM738" s="78"/>
      <c r="BN738" s="36"/>
      <c r="BO738" s="36"/>
      <c r="BP738" s="36"/>
      <c r="BQ738" s="73"/>
      <c r="BR738" s="36"/>
    </row>
    <row r="739" spans="1:70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78"/>
      <c r="BB739" s="78"/>
      <c r="BC739" s="78"/>
      <c r="BD739" s="78"/>
      <c r="BE739" s="78"/>
      <c r="BF739" s="78"/>
      <c r="BG739" s="78"/>
      <c r="BH739" s="78"/>
      <c r="BI739" s="78"/>
      <c r="BJ739" s="78"/>
      <c r="BK739" s="78"/>
      <c r="BL739" s="78"/>
      <c r="BM739" s="78"/>
      <c r="BN739" s="36"/>
      <c r="BO739" s="36"/>
      <c r="BP739" s="36"/>
      <c r="BQ739" s="73"/>
      <c r="BR739" s="36"/>
    </row>
    <row r="740" spans="1:70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78"/>
      <c r="BB740" s="78"/>
      <c r="BC740" s="78"/>
      <c r="BD740" s="78"/>
      <c r="BE740" s="78"/>
      <c r="BF740" s="78"/>
      <c r="BG740" s="78"/>
      <c r="BH740" s="78"/>
      <c r="BI740" s="78"/>
      <c r="BJ740" s="78"/>
      <c r="BK740" s="78"/>
      <c r="BL740" s="78"/>
      <c r="BM740" s="78"/>
      <c r="BN740" s="36"/>
      <c r="BO740" s="36"/>
      <c r="BP740" s="36"/>
      <c r="BQ740" s="73"/>
      <c r="BR740" s="36"/>
    </row>
    <row r="741" spans="1:70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78"/>
      <c r="BB741" s="78"/>
      <c r="BC741" s="78"/>
      <c r="BD741" s="78"/>
      <c r="BE741" s="78"/>
      <c r="BF741" s="78"/>
      <c r="BG741" s="78"/>
      <c r="BH741" s="78"/>
      <c r="BI741" s="78"/>
      <c r="BJ741" s="78"/>
      <c r="BK741" s="78"/>
      <c r="BL741" s="78"/>
      <c r="BM741" s="78"/>
      <c r="BN741" s="36"/>
      <c r="BO741" s="36"/>
      <c r="BP741" s="36"/>
      <c r="BQ741" s="73"/>
      <c r="BR741" s="36"/>
    </row>
    <row r="742" spans="1:70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78"/>
      <c r="BB742" s="78"/>
      <c r="BC742" s="78"/>
      <c r="BD742" s="78"/>
      <c r="BE742" s="78"/>
      <c r="BF742" s="78"/>
      <c r="BG742" s="78"/>
      <c r="BH742" s="78"/>
      <c r="BI742" s="78"/>
      <c r="BJ742" s="78"/>
      <c r="BK742" s="78"/>
      <c r="BL742" s="78"/>
      <c r="BM742" s="78"/>
      <c r="BN742" s="36"/>
      <c r="BO742" s="36"/>
      <c r="BP742" s="36"/>
      <c r="BQ742" s="73"/>
      <c r="BR742" s="36"/>
    </row>
    <row r="743" spans="1:70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78"/>
      <c r="BB743" s="78"/>
      <c r="BC743" s="78"/>
      <c r="BD743" s="78"/>
      <c r="BE743" s="78"/>
      <c r="BF743" s="78"/>
      <c r="BG743" s="78"/>
      <c r="BH743" s="78"/>
      <c r="BI743" s="78"/>
      <c r="BJ743" s="78"/>
      <c r="BK743" s="78"/>
      <c r="BL743" s="78"/>
      <c r="BM743" s="78"/>
      <c r="BN743" s="36"/>
      <c r="BO743" s="36"/>
      <c r="BP743" s="36"/>
      <c r="BQ743" s="73"/>
      <c r="BR743" s="36"/>
    </row>
    <row r="744" spans="1:70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78"/>
      <c r="BB744" s="78"/>
      <c r="BC744" s="78"/>
      <c r="BD744" s="78"/>
      <c r="BE744" s="78"/>
      <c r="BF744" s="78"/>
      <c r="BG744" s="78"/>
      <c r="BH744" s="78"/>
      <c r="BI744" s="78"/>
      <c r="BJ744" s="78"/>
      <c r="BK744" s="78"/>
      <c r="BL744" s="78"/>
      <c r="BM744" s="78"/>
      <c r="BN744" s="36"/>
      <c r="BO744" s="36"/>
      <c r="BP744" s="36"/>
      <c r="BQ744" s="73"/>
      <c r="BR744" s="36"/>
    </row>
    <row r="745" spans="1:70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78"/>
      <c r="BB745" s="78"/>
      <c r="BC745" s="78"/>
      <c r="BD745" s="78"/>
      <c r="BE745" s="78"/>
      <c r="BF745" s="78"/>
      <c r="BG745" s="78"/>
      <c r="BH745" s="78"/>
      <c r="BI745" s="78"/>
      <c r="BJ745" s="78"/>
      <c r="BK745" s="78"/>
      <c r="BL745" s="78"/>
      <c r="BM745" s="78"/>
      <c r="BN745" s="36"/>
      <c r="BO745" s="36"/>
      <c r="BP745" s="36"/>
      <c r="BQ745" s="73"/>
      <c r="BR745" s="36"/>
    </row>
    <row r="746" spans="1:70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78"/>
      <c r="BB746" s="78"/>
      <c r="BC746" s="78"/>
      <c r="BD746" s="78"/>
      <c r="BE746" s="78"/>
      <c r="BF746" s="78"/>
      <c r="BG746" s="78"/>
      <c r="BH746" s="78"/>
      <c r="BI746" s="78"/>
      <c r="BJ746" s="78"/>
      <c r="BK746" s="78"/>
      <c r="BL746" s="78"/>
      <c r="BM746" s="78"/>
      <c r="BN746" s="36"/>
      <c r="BO746" s="36"/>
      <c r="BP746" s="36"/>
      <c r="BQ746" s="73"/>
      <c r="BR746" s="36"/>
    </row>
    <row r="747" spans="1:70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78"/>
      <c r="BB747" s="78"/>
      <c r="BC747" s="78"/>
      <c r="BD747" s="78"/>
      <c r="BE747" s="78"/>
      <c r="BF747" s="78"/>
      <c r="BG747" s="78"/>
      <c r="BH747" s="78"/>
      <c r="BI747" s="78"/>
      <c r="BJ747" s="78"/>
      <c r="BK747" s="78"/>
      <c r="BL747" s="78"/>
      <c r="BM747" s="78"/>
      <c r="BN747" s="36"/>
      <c r="BO747" s="36"/>
      <c r="BP747" s="36"/>
      <c r="BQ747" s="73"/>
      <c r="BR747" s="36"/>
    </row>
    <row r="748" spans="1:70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78"/>
      <c r="BB748" s="78"/>
      <c r="BC748" s="78"/>
      <c r="BD748" s="78"/>
      <c r="BE748" s="78"/>
      <c r="BF748" s="78"/>
      <c r="BG748" s="78"/>
      <c r="BH748" s="78"/>
      <c r="BI748" s="78"/>
      <c r="BJ748" s="78"/>
      <c r="BK748" s="78"/>
      <c r="BL748" s="78"/>
      <c r="BM748" s="78"/>
      <c r="BN748" s="36"/>
      <c r="BO748" s="36"/>
      <c r="BP748" s="36"/>
      <c r="BQ748" s="73"/>
      <c r="BR748" s="36"/>
    </row>
    <row r="749" spans="1:70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78"/>
      <c r="BB749" s="78"/>
      <c r="BC749" s="78"/>
      <c r="BD749" s="78"/>
      <c r="BE749" s="78"/>
      <c r="BF749" s="78"/>
      <c r="BG749" s="78"/>
      <c r="BH749" s="78"/>
      <c r="BI749" s="78"/>
      <c r="BJ749" s="78"/>
      <c r="BK749" s="78"/>
      <c r="BL749" s="78"/>
      <c r="BM749" s="78"/>
      <c r="BN749" s="36"/>
      <c r="BO749" s="36"/>
      <c r="BP749" s="36"/>
      <c r="BQ749" s="73"/>
      <c r="BR749" s="36"/>
    </row>
    <row r="750" spans="1:70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78"/>
      <c r="BB750" s="78"/>
      <c r="BC750" s="78"/>
      <c r="BD750" s="78"/>
      <c r="BE750" s="78"/>
      <c r="BF750" s="78"/>
      <c r="BG750" s="78"/>
      <c r="BH750" s="78"/>
      <c r="BI750" s="78"/>
      <c r="BJ750" s="78"/>
      <c r="BK750" s="78"/>
      <c r="BL750" s="78"/>
      <c r="BM750" s="78"/>
      <c r="BN750" s="36"/>
      <c r="BO750" s="36"/>
      <c r="BP750" s="36"/>
      <c r="BQ750" s="73"/>
      <c r="BR750" s="36"/>
    </row>
    <row r="751" spans="1:70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78"/>
      <c r="BB751" s="78"/>
      <c r="BC751" s="78"/>
      <c r="BD751" s="78"/>
      <c r="BE751" s="78"/>
      <c r="BF751" s="78"/>
      <c r="BG751" s="78"/>
      <c r="BH751" s="78"/>
      <c r="BI751" s="78"/>
      <c r="BJ751" s="78"/>
      <c r="BK751" s="78"/>
      <c r="BL751" s="78"/>
      <c r="BM751" s="78"/>
      <c r="BN751" s="36"/>
      <c r="BO751" s="36"/>
      <c r="BP751" s="36"/>
      <c r="BQ751" s="73"/>
      <c r="BR751" s="36"/>
    </row>
    <row r="752" spans="1:70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78"/>
      <c r="BB752" s="78"/>
      <c r="BC752" s="78"/>
      <c r="BD752" s="78"/>
      <c r="BE752" s="78"/>
      <c r="BF752" s="78"/>
      <c r="BG752" s="78"/>
      <c r="BH752" s="78"/>
      <c r="BI752" s="78"/>
      <c r="BJ752" s="78"/>
      <c r="BK752" s="78"/>
      <c r="BL752" s="78"/>
      <c r="BM752" s="78"/>
      <c r="BN752" s="36"/>
      <c r="BO752" s="36"/>
      <c r="BP752" s="36"/>
      <c r="BQ752" s="73"/>
      <c r="BR752" s="36"/>
    </row>
    <row r="753" spans="1:70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78"/>
      <c r="BB753" s="78"/>
      <c r="BC753" s="78"/>
      <c r="BD753" s="78"/>
      <c r="BE753" s="78"/>
      <c r="BF753" s="78"/>
      <c r="BG753" s="78"/>
      <c r="BH753" s="78"/>
      <c r="BI753" s="78"/>
      <c r="BJ753" s="78"/>
      <c r="BK753" s="78"/>
      <c r="BL753" s="78"/>
      <c r="BM753" s="78"/>
      <c r="BN753" s="36"/>
      <c r="BO753" s="36"/>
      <c r="BP753" s="36"/>
      <c r="BQ753" s="73"/>
      <c r="BR753" s="36"/>
    </row>
    <row r="754" spans="1:70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78"/>
      <c r="BB754" s="78"/>
      <c r="BC754" s="78"/>
      <c r="BD754" s="78"/>
      <c r="BE754" s="78"/>
      <c r="BF754" s="78"/>
      <c r="BG754" s="78"/>
      <c r="BH754" s="78"/>
      <c r="BI754" s="78"/>
      <c r="BJ754" s="78"/>
      <c r="BK754" s="78"/>
      <c r="BL754" s="78"/>
      <c r="BM754" s="78"/>
      <c r="BN754" s="36"/>
      <c r="BO754" s="36"/>
      <c r="BP754" s="36"/>
      <c r="BQ754" s="73"/>
      <c r="BR754" s="36"/>
    </row>
    <row r="755" spans="1:70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78"/>
      <c r="BB755" s="78"/>
      <c r="BC755" s="78"/>
      <c r="BD755" s="78"/>
      <c r="BE755" s="78"/>
      <c r="BF755" s="78"/>
      <c r="BG755" s="78"/>
      <c r="BH755" s="78"/>
      <c r="BI755" s="78"/>
      <c r="BJ755" s="78"/>
      <c r="BK755" s="78"/>
      <c r="BL755" s="78"/>
      <c r="BM755" s="78"/>
      <c r="BN755" s="36"/>
      <c r="BO755" s="36"/>
      <c r="BP755" s="36"/>
      <c r="BQ755" s="73"/>
      <c r="BR755" s="36"/>
    </row>
    <row r="756" spans="1:70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78"/>
      <c r="BB756" s="78"/>
      <c r="BC756" s="78"/>
      <c r="BD756" s="78"/>
      <c r="BE756" s="78"/>
      <c r="BF756" s="78"/>
      <c r="BG756" s="78"/>
      <c r="BH756" s="78"/>
      <c r="BI756" s="78"/>
      <c r="BJ756" s="78"/>
      <c r="BK756" s="78"/>
      <c r="BL756" s="78"/>
      <c r="BM756" s="78"/>
      <c r="BN756" s="36"/>
      <c r="BO756" s="36"/>
      <c r="BP756" s="36"/>
      <c r="BQ756" s="73"/>
      <c r="BR756" s="36"/>
    </row>
    <row r="757" spans="1:70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78"/>
      <c r="BB757" s="78"/>
      <c r="BC757" s="78"/>
      <c r="BD757" s="78"/>
      <c r="BE757" s="78"/>
      <c r="BF757" s="78"/>
      <c r="BG757" s="78"/>
      <c r="BH757" s="78"/>
      <c r="BI757" s="78"/>
      <c r="BJ757" s="78"/>
      <c r="BK757" s="78"/>
      <c r="BL757" s="78"/>
      <c r="BM757" s="78"/>
      <c r="BN757" s="36"/>
      <c r="BO757" s="36"/>
      <c r="BP757" s="36"/>
      <c r="BQ757" s="73"/>
      <c r="BR757" s="36"/>
    </row>
    <row r="758" spans="1:70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78"/>
      <c r="BB758" s="78"/>
      <c r="BC758" s="78"/>
      <c r="BD758" s="78"/>
      <c r="BE758" s="78"/>
      <c r="BF758" s="78"/>
      <c r="BG758" s="78"/>
      <c r="BH758" s="78"/>
      <c r="BI758" s="78"/>
      <c r="BJ758" s="78"/>
      <c r="BK758" s="78"/>
      <c r="BL758" s="78"/>
      <c r="BM758" s="78"/>
      <c r="BN758" s="36"/>
      <c r="BO758" s="36"/>
      <c r="BP758" s="36"/>
      <c r="BQ758" s="73"/>
      <c r="BR758" s="36"/>
    </row>
    <row r="759" spans="1:70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78"/>
      <c r="BB759" s="78"/>
      <c r="BC759" s="78"/>
      <c r="BD759" s="78"/>
      <c r="BE759" s="78"/>
      <c r="BF759" s="78"/>
      <c r="BG759" s="78"/>
      <c r="BH759" s="78"/>
      <c r="BI759" s="78"/>
      <c r="BJ759" s="78"/>
      <c r="BK759" s="78"/>
      <c r="BL759" s="78"/>
      <c r="BM759" s="78"/>
      <c r="BN759" s="36"/>
      <c r="BO759" s="36"/>
      <c r="BP759" s="36"/>
      <c r="BQ759" s="73"/>
      <c r="BR759" s="36"/>
    </row>
    <row r="760" spans="1:70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78"/>
      <c r="BB760" s="78"/>
      <c r="BC760" s="78"/>
      <c r="BD760" s="78"/>
      <c r="BE760" s="78"/>
      <c r="BF760" s="78"/>
      <c r="BG760" s="78"/>
      <c r="BH760" s="78"/>
      <c r="BI760" s="78"/>
      <c r="BJ760" s="78"/>
      <c r="BK760" s="78"/>
      <c r="BL760" s="78"/>
      <c r="BM760" s="78"/>
      <c r="BN760" s="36"/>
      <c r="BO760" s="36"/>
      <c r="BP760" s="36"/>
      <c r="BQ760" s="73"/>
      <c r="BR760" s="36"/>
    </row>
    <row r="761" spans="1:70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78"/>
      <c r="BB761" s="78"/>
      <c r="BC761" s="78"/>
      <c r="BD761" s="78"/>
      <c r="BE761" s="78"/>
      <c r="BF761" s="78"/>
      <c r="BG761" s="78"/>
      <c r="BH761" s="78"/>
      <c r="BI761" s="78"/>
      <c r="BJ761" s="78"/>
      <c r="BK761" s="78"/>
      <c r="BL761" s="78"/>
      <c r="BM761" s="78"/>
      <c r="BN761" s="36"/>
      <c r="BO761" s="36"/>
      <c r="BP761" s="36"/>
      <c r="BQ761" s="73"/>
      <c r="BR761" s="36"/>
    </row>
    <row r="762" spans="1:70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78"/>
      <c r="BB762" s="78"/>
      <c r="BC762" s="78"/>
      <c r="BD762" s="78"/>
      <c r="BE762" s="78"/>
      <c r="BF762" s="78"/>
      <c r="BG762" s="78"/>
      <c r="BH762" s="78"/>
      <c r="BI762" s="78"/>
      <c r="BJ762" s="78"/>
      <c r="BK762" s="78"/>
      <c r="BL762" s="78"/>
      <c r="BM762" s="78"/>
      <c r="BN762" s="36"/>
      <c r="BO762" s="36"/>
      <c r="BP762" s="36"/>
      <c r="BQ762" s="73"/>
      <c r="BR762" s="36"/>
    </row>
    <row r="763" spans="1:70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78"/>
      <c r="BB763" s="78"/>
      <c r="BC763" s="78"/>
      <c r="BD763" s="78"/>
      <c r="BE763" s="78"/>
      <c r="BF763" s="78"/>
      <c r="BG763" s="78"/>
      <c r="BH763" s="78"/>
      <c r="BI763" s="78"/>
      <c r="BJ763" s="78"/>
      <c r="BK763" s="78"/>
      <c r="BL763" s="78"/>
      <c r="BM763" s="78"/>
      <c r="BN763" s="36"/>
      <c r="BO763" s="36"/>
      <c r="BP763" s="36"/>
      <c r="BQ763" s="73"/>
      <c r="BR763" s="36"/>
    </row>
    <row r="764" spans="1:70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78"/>
      <c r="BB764" s="78"/>
      <c r="BC764" s="78"/>
      <c r="BD764" s="78"/>
      <c r="BE764" s="78"/>
      <c r="BF764" s="78"/>
      <c r="BG764" s="78"/>
      <c r="BH764" s="78"/>
      <c r="BI764" s="78"/>
      <c r="BJ764" s="78"/>
      <c r="BK764" s="78"/>
      <c r="BL764" s="78"/>
      <c r="BM764" s="78"/>
      <c r="BN764" s="36"/>
      <c r="BO764" s="36"/>
      <c r="BP764" s="36"/>
      <c r="BQ764" s="73"/>
      <c r="BR764" s="36"/>
    </row>
    <row r="765" spans="1:70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78"/>
      <c r="BB765" s="78"/>
      <c r="BC765" s="78"/>
      <c r="BD765" s="78"/>
      <c r="BE765" s="78"/>
      <c r="BF765" s="78"/>
      <c r="BG765" s="78"/>
      <c r="BH765" s="78"/>
      <c r="BI765" s="78"/>
      <c r="BJ765" s="78"/>
      <c r="BK765" s="78"/>
      <c r="BL765" s="78"/>
      <c r="BM765" s="78"/>
      <c r="BN765" s="36"/>
      <c r="BO765" s="36"/>
      <c r="BP765" s="36"/>
      <c r="BQ765" s="73"/>
      <c r="BR765" s="36"/>
    </row>
    <row r="766" spans="1:70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78"/>
      <c r="BB766" s="78"/>
      <c r="BC766" s="78"/>
      <c r="BD766" s="78"/>
      <c r="BE766" s="78"/>
      <c r="BF766" s="78"/>
      <c r="BG766" s="78"/>
      <c r="BH766" s="78"/>
      <c r="BI766" s="78"/>
      <c r="BJ766" s="78"/>
      <c r="BK766" s="78"/>
      <c r="BL766" s="78"/>
      <c r="BM766" s="78"/>
      <c r="BN766" s="36"/>
      <c r="BO766" s="36"/>
      <c r="BP766" s="36"/>
      <c r="BQ766" s="73"/>
      <c r="BR766" s="36"/>
    </row>
    <row r="767" spans="1:70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78"/>
      <c r="BB767" s="78"/>
      <c r="BC767" s="78"/>
      <c r="BD767" s="78"/>
      <c r="BE767" s="78"/>
      <c r="BF767" s="78"/>
      <c r="BG767" s="78"/>
      <c r="BH767" s="78"/>
      <c r="BI767" s="78"/>
      <c r="BJ767" s="78"/>
      <c r="BK767" s="78"/>
      <c r="BL767" s="78"/>
      <c r="BM767" s="78"/>
      <c r="BN767" s="36"/>
      <c r="BO767" s="36"/>
      <c r="BP767" s="36"/>
      <c r="BQ767" s="73"/>
      <c r="BR767" s="36"/>
    </row>
    <row r="768" spans="1:70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78"/>
      <c r="BB768" s="78"/>
      <c r="BC768" s="78"/>
      <c r="BD768" s="78"/>
      <c r="BE768" s="78"/>
      <c r="BF768" s="78"/>
      <c r="BG768" s="78"/>
      <c r="BH768" s="78"/>
      <c r="BI768" s="78"/>
      <c r="BJ768" s="78"/>
      <c r="BK768" s="78"/>
      <c r="BL768" s="78"/>
      <c r="BM768" s="78"/>
      <c r="BN768" s="36"/>
      <c r="BO768" s="36"/>
      <c r="BP768" s="36"/>
      <c r="BQ768" s="73"/>
      <c r="BR768" s="36"/>
    </row>
    <row r="769" spans="1:70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78"/>
      <c r="BB769" s="78"/>
      <c r="BC769" s="78"/>
      <c r="BD769" s="78"/>
      <c r="BE769" s="78"/>
      <c r="BF769" s="78"/>
      <c r="BG769" s="78"/>
      <c r="BH769" s="78"/>
      <c r="BI769" s="78"/>
      <c r="BJ769" s="78"/>
      <c r="BK769" s="78"/>
      <c r="BL769" s="78"/>
      <c r="BM769" s="78"/>
      <c r="BN769" s="36"/>
      <c r="BO769" s="36"/>
      <c r="BP769" s="36"/>
      <c r="BQ769" s="73"/>
      <c r="BR769" s="36"/>
    </row>
    <row r="770" spans="1:70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78"/>
      <c r="BB770" s="78"/>
      <c r="BC770" s="78"/>
      <c r="BD770" s="78"/>
      <c r="BE770" s="78"/>
      <c r="BF770" s="78"/>
      <c r="BG770" s="78"/>
      <c r="BH770" s="78"/>
      <c r="BI770" s="78"/>
      <c r="BJ770" s="78"/>
      <c r="BK770" s="78"/>
      <c r="BL770" s="78"/>
      <c r="BM770" s="78"/>
      <c r="BN770" s="36"/>
      <c r="BO770" s="36"/>
      <c r="BP770" s="36"/>
      <c r="BQ770" s="73"/>
      <c r="BR770" s="36"/>
    </row>
    <row r="771" spans="1:70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78"/>
      <c r="BB771" s="78"/>
      <c r="BC771" s="78"/>
      <c r="BD771" s="78"/>
      <c r="BE771" s="78"/>
      <c r="BF771" s="78"/>
      <c r="BG771" s="78"/>
      <c r="BH771" s="78"/>
      <c r="BI771" s="78"/>
      <c r="BJ771" s="78"/>
      <c r="BK771" s="78"/>
      <c r="BL771" s="78"/>
      <c r="BM771" s="78"/>
      <c r="BN771" s="36"/>
      <c r="BO771" s="36"/>
      <c r="BP771" s="36"/>
      <c r="BQ771" s="73"/>
      <c r="BR771" s="36"/>
    </row>
    <row r="772" spans="1:70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78"/>
      <c r="BB772" s="78"/>
      <c r="BC772" s="78"/>
      <c r="BD772" s="78"/>
      <c r="BE772" s="78"/>
      <c r="BF772" s="78"/>
      <c r="BG772" s="78"/>
      <c r="BH772" s="78"/>
      <c r="BI772" s="78"/>
      <c r="BJ772" s="78"/>
      <c r="BK772" s="78"/>
      <c r="BL772" s="78"/>
      <c r="BM772" s="78"/>
      <c r="BN772" s="36"/>
      <c r="BO772" s="36"/>
      <c r="BP772" s="36"/>
      <c r="BQ772" s="73"/>
      <c r="BR772" s="36"/>
    </row>
    <row r="773" spans="1:70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78"/>
      <c r="BB773" s="78"/>
      <c r="BC773" s="78"/>
      <c r="BD773" s="78"/>
      <c r="BE773" s="78"/>
      <c r="BF773" s="78"/>
      <c r="BG773" s="78"/>
      <c r="BH773" s="78"/>
      <c r="BI773" s="78"/>
      <c r="BJ773" s="78"/>
      <c r="BK773" s="78"/>
      <c r="BL773" s="78"/>
      <c r="BM773" s="78"/>
      <c r="BN773" s="36"/>
      <c r="BO773" s="36"/>
      <c r="BP773" s="36"/>
      <c r="BQ773" s="73"/>
      <c r="BR773" s="36"/>
    </row>
    <row r="774" spans="1:70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78"/>
      <c r="BB774" s="78"/>
      <c r="BC774" s="78"/>
      <c r="BD774" s="78"/>
      <c r="BE774" s="78"/>
      <c r="BF774" s="78"/>
      <c r="BG774" s="78"/>
      <c r="BH774" s="78"/>
      <c r="BI774" s="78"/>
      <c r="BJ774" s="78"/>
      <c r="BK774" s="78"/>
      <c r="BL774" s="78"/>
      <c r="BM774" s="78"/>
      <c r="BN774" s="36"/>
      <c r="BO774" s="36"/>
      <c r="BP774" s="36"/>
      <c r="BQ774" s="73"/>
      <c r="BR774" s="36"/>
    </row>
    <row r="775" spans="1:70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78"/>
      <c r="BB775" s="78"/>
      <c r="BC775" s="78"/>
      <c r="BD775" s="78"/>
      <c r="BE775" s="78"/>
      <c r="BF775" s="78"/>
      <c r="BG775" s="78"/>
      <c r="BH775" s="78"/>
      <c r="BI775" s="78"/>
      <c r="BJ775" s="78"/>
      <c r="BK775" s="78"/>
      <c r="BL775" s="78"/>
      <c r="BM775" s="78"/>
      <c r="BN775" s="36"/>
      <c r="BO775" s="36"/>
      <c r="BP775" s="36"/>
      <c r="BQ775" s="73"/>
      <c r="BR775" s="36"/>
    </row>
    <row r="776" spans="1:70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78"/>
      <c r="BB776" s="78"/>
      <c r="BC776" s="78"/>
      <c r="BD776" s="78"/>
      <c r="BE776" s="78"/>
      <c r="BF776" s="78"/>
      <c r="BG776" s="78"/>
      <c r="BH776" s="78"/>
      <c r="BI776" s="78"/>
      <c r="BJ776" s="78"/>
      <c r="BK776" s="78"/>
      <c r="BL776" s="78"/>
      <c r="BM776" s="78"/>
      <c r="BN776" s="36"/>
      <c r="BO776" s="36"/>
      <c r="BP776" s="36"/>
      <c r="BQ776" s="73"/>
      <c r="BR776" s="36"/>
    </row>
    <row r="777" spans="1:70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78"/>
      <c r="BB777" s="78"/>
      <c r="BC777" s="78"/>
      <c r="BD777" s="78"/>
      <c r="BE777" s="78"/>
      <c r="BF777" s="78"/>
      <c r="BG777" s="78"/>
      <c r="BH777" s="78"/>
      <c r="BI777" s="78"/>
      <c r="BJ777" s="78"/>
      <c r="BK777" s="78"/>
      <c r="BL777" s="78"/>
      <c r="BM777" s="78"/>
      <c r="BN777" s="36"/>
      <c r="BO777" s="36"/>
      <c r="BP777" s="36"/>
      <c r="BQ777" s="73"/>
      <c r="BR777" s="36"/>
    </row>
    <row r="778" spans="1:70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78"/>
      <c r="BB778" s="78"/>
      <c r="BC778" s="78"/>
      <c r="BD778" s="78"/>
      <c r="BE778" s="78"/>
      <c r="BF778" s="78"/>
      <c r="BG778" s="78"/>
      <c r="BH778" s="78"/>
      <c r="BI778" s="78"/>
      <c r="BJ778" s="78"/>
      <c r="BK778" s="78"/>
      <c r="BL778" s="78"/>
      <c r="BM778" s="78"/>
      <c r="BN778" s="36"/>
      <c r="BO778" s="36"/>
      <c r="BP778" s="36"/>
      <c r="BQ778" s="73"/>
      <c r="BR778" s="36"/>
    </row>
    <row r="779" spans="1:70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78"/>
      <c r="BB779" s="78"/>
      <c r="BC779" s="78"/>
      <c r="BD779" s="78"/>
      <c r="BE779" s="78"/>
      <c r="BF779" s="78"/>
      <c r="BG779" s="78"/>
      <c r="BH779" s="78"/>
      <c r="BI779" s="78"/>
      <c r="BJ779" s="78"/>
      <c r="BK779" s="78"/>
      <c r="BL779" s="78"/>
      <c r="BM779" s="78"/>
      <c r="BN779" s="36"/>
      <c r="BO779" s="36"/>
      <c r="BP779" s="36"/>
      <c r="BQ779" s="73"/>
      <c r="BR779" s="36"/>
    </row>
    <row r="780" spans="1:70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78"/>
      <c r="BB780" s="78"/>
      <c r="BC780" s="78"/>
      <c r="BD780" s="78"/>
      <c r="BE780" s="78"/>
      <c r="BF780" s="78"/>
      <c r="BG780" s="78"/>
      <c r="BH780" s="78"/>
      <c r="BI780" s="78"/>
      <c r="BJ780" s="78"/>
      <c r="BK780" s="78"/>
      <c r="BL780" s="78"/>
      <c r="BM780" s="78"/>
      <c r="BN780" s="36"/>
      <c r="BO780" s="36"/>
      <c r="BP780" s="36"/>
      <c r="BQ780" s="73"/>
      <c r="BR780" s="36"/>
    </row>
    <row r="781" spans="1:70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78"/>
      <c r="BB781" s="78"/>
      <c r="BC781" s="78"/>
      <c r="BD781" s="78"/>
      <c r="BE781" s="78"/>
      <c r="BF781" s="78"/>
      <c r="BG781" s="78"/>
      <c r="BH781" s="78"/>
      <c r="BI781" s="78"/>
      <c r="BJ781" s="78"/>
      <c r="BK781" s="78"/>
      <c r="BL781" s="78"/>
      <c r="BM781" s="78"/>
      <c r="BN781" s="36"/>
      <c r="BO781" s="36"/>
      <c r="BP781" s="36"/>
      <c r="BQ781" s="73"/>
      <c r="BR781" s="36"/>
    </row>
    <row r="782" spans="1:70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78"/>
      <c r="BB782" s="78"/>
      <c r="BC782" s="78"/>
      <c r="BD782" s="78"/>
      <c r="BE782" s="78"/>
      <c r="BF782" s="78"/>
      <c r="BG782" s="78"/>
      <c r="BH782" s="78"/>
      <c r="BI782" s="78"/>
      <c r="BJ782" s="78"/>
      <c r="BK782" s="78"/>
      <c r="BL782" s="78"/>
      <c r="BM782" s="78"/>
      <c r="BN782" s="36"/>
      <c r="BO782" s="36"/>
      <c r="BP782" s="36"/>
      <c r="BQ782" s="73"/>
      <c r="BR782" s="36"/>
    </row>
    <row r="783" spans="1:70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78"/>
      <c r="BB783" s="78"/>
      <c r="BC783" s="78"/>
      <c r="BD783" s="78"/>
      <c r="BE783" s="78"/>
      <c r="BF783" s="78"/>
      <c r="BG783" s="78"/>
      <c r="BH783" s="78"/>
      <c r="BI783" s="78"/>
      <c r="BJ783" s="78"/>
      <c r="BK783" s="78"/>
      <c r="BL783" s="78"/>
      <c r="BM783" s="78"/>
      <c r="BN783" s="36"/>
      <c r="BO783" s="36"/>
      <c r="BP783" s="36"/>
      <c r="BQ783" s="73"/>
      <c r="BR783" s="36"/>
    </row>
    <row r="784" spans="1:70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78"/>
      <c r="BB784" s="78"/>
      <c r="BC784" s="78"/>
      <c r="BD784" s="78"/>
      <c r="BE784" s="78"/>
      <c r="BF784" s="78"/>
      <c r="BG784" s="78"/>
      <c r="BH784" s="78"/>
      <c r="BI784" s="78"/>
      <c r="BJ784" s="78"/>
      <c r="BK784" s="78"/>
      <c r="BL784" s="78"/>
      <c r="BM784" s="78"/>
      <c r="BN784" s="36"/>
      <c r="BO784" s="36"/>
      <c r="BP784" s="36"/>
      <c r="BQ784" s="73"/>
      <c r="BR784" s="36"/>
    </row>
    <row r="785" spans="1:70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78"/>
      <c r="BB785" s="78"/>
      <c r="BC785" s="78"/>
      <c r="BD785" s="78"/>
      <c r="BE785" s="78"/>
      <c r="BF785" s="78"/>
      <c r="BG785" s="78"/>
      <c r="BH785" s="78"/>
      <c r="BI785" s="78"/>
      <c r="BJ785" s="78"/>
      <c r="BK785" s="78"/>
      <c r="BL785" s="78"/>
      <c r="BM785" s="78"/>
      <c r="BN785" s="36"/>
      <c r="BO785" s="36"/>
      <c r="BP785" s="36"/>
      <c r="BQ785" s="73"/>
      <c r="BR785" s="36"/>
    </row>
    <row r="786" spans="1:70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78"/>
      <c r="BB786" s="78"/>
      <c r="BC786" s="78"/>
      <c r="BD786" s="78"/>
      <c r="BE786" s="78"/>
      <c r="BF786" s="78"/>
      <c r="BG786" s="78"/>
      <c r="BH786" s="78"/>
      <c r="BI786" s="78"/>
      <c r="BJ786" s="78"/>
      <c r="BK786" s="78"/>
      <c r="BL786" s="78"/>
      <c r="BM786" s="78"/>
      <c r="BN786" s="36"/>
      <c r="BO786" s="36"/>
      <c r="BP786" s="36"/>
      <c r="BQ786" s="73"/>
      <c r="BR786" s="36"/>
    </row>
    <row r="787" spans="1:70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78"/>
      <c r="BB787" s="78"/>
      <c r="BC787" s="78"/>
      <c r="BD787" s="78"/>
      <c r="BE787" s="78"/>
      <c r="BF787" s="78"/>
      <c r="BG787" s="78"/>
      <c r="BH787" s="78"/>
      <c r="BI787" s="78"/>
      <c r="BJ787" s="78"/>
      <c r="BK787" s="78"/>
      <c r="BL787" s="78"/>
      <c r="BM787" s="78"/>
      <c r="BN787" s="36"/>
      <c r="BO787" s="36"/>
      <c r="BP787" s="36"/>
      <c r="BQ787" s="73"/>
      <c r="BR787" s="36"/>
    </row>
    <row r="788" spans="1:70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78"/>
      <c r="BB788" s="78"/>
      <c r="BC788" s="78"/>
      <c r="BD788" s="78"/>
      <c r="BE788" s="78"/>
      <c r="BF788" s="78"/>
      <c r="BG788" s="78"/>
      <c r="BH788" s="78"/>
      <c r="BI788" s="78"/>
      <c r="BJ788" s="78"/>
      <c r="BK788" s="78"/>
      <c r="BL788" s="78"/>
      <c r="BM788" s="78"/>
      <c r="BN788" s="36"/>
      <c r="BO788" s="36"/>
      <c r="BP788" s="36"/>
      <c r="BQ788" s="73"/>
      <c r="BR788" s="36"/>
    </row>
    <row r="789" spans="1:70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78"/>
      <c r="BB789" s="78"/>
      <c r="BC789" s="78"/>
      <c r="BD789" s="78"/>
      <c r="BE789" s="78"/>
      <c r="BF789" s="78"/>
      <c r="BG789" s="78"/>
      <c r="BH789" s="78"/>
      <c r="BI789" s="78"/>
      <c r="BJ789" s="78"/>
      <c r="BK789" s="78"/>
      <c r="BL789" s="78"/>
      <c r="BM789" s="78"/>
      <c r="BN789" s="36"/>
      <c r="BO789" s="36"/>
      <c r="BP789" s="36"/>
      <c r="BQ789" s="73"/>
      <c r="BR789" s="36"/>
    </row>
    <row r="790" spans="1:70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78"/>
      <c r="BB790" s="78"/>
      <c r="BC790" s="78"/>
      <c r="BD790" s="78"/>
      <c r="BE790" s="78"/>
      <c r="BF790" s="78"/>
      <c r="BG790" s="78"/>
      <c r="BH790" s="78"/>
      <c r="BI790" s="78"/>
      <c r="BJ790" s="78"/>
      <c r="BK790" s="78"/>
      <c r="BL790" s="78"/>
      <c r="BM790" s="78"/>
      <c r="BN790" s="36"/>
      <c r="BO790" s="36"/>
      <c r="BP790" s="36"/>
      <c r="BQ790" s="73"/>
      <c r="BR790" s="36"/>
    </row>
    <row r="791" spans="1:70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78"/>
      <c r="BB791" s="78"/>
      <c r="BC791" s="78"/>
      <c r="BD791" s="78"/>
      <c r="BE791" s="78"/>
      <c r="BF791" s="78"/>
      <c r="BG791" s="78"/>
      <c r="BH791" s="78"/>
      <c r="BI791" s="78"/>
      <c r="BJ791" s="78"/>
      <c r="BK791" s="78"/>
      <c r="BL791" s="78"/>
      <c r="BM791" s="78"/>
      <c r="BN791" s="36"/>
      <c r="BO791" s="36"/>
      <c r="BP791" s="36"/>
      <c r="BQ791" s="73"/>
      <c r="BR791" s="36"/>
    </row>
    <row r="792" spans="1:70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78"/>
      <c r="BB792" s="78"/>
      <c r="BC792" s="78"/>
      <c r="BD792" s="78"/>
      <c r="BE792" s="78"/>
      <c r="BF792" s="78"/>
      <c r="BG792" s="78"/>
      <c r="BH792" s="78"/>
      <c r="BI792" s="78"/>
      <c r="BJ792" s="78"/>
      <c r="BK792" s="78"/>
      <c r="BL792" s="78"/>
      <c r="BM792" s="78"/>
      <c r="BN792" s="36"/>
      <c r="BO792" s="36"/>
      <c r="BP792" s="36"/>
      <c r="BQ792" s="73"/>
      <c r="BR792" s="36"/>
    </row>
    <row r="793" spans="1:70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78"/>
      <c r="BB793" s="78"/>
      <c r="BC793" s="78"/>
      <c r="BD793" s="78"/>
      <c r="BE793" s="78"/>
      <c r="BF793" s="78"/>
      <c r="BG793" s="78"/>
      <c r="BH793" s="78"/>
      <c r="BI793" s="78"/>
      <c r="BJ793" s="78"/>
      <c r="BK793" s="78"/>
      <c r="BL793" s="78"/>
      <c r="BM793" s="78"/>
      <c r="BN793" s="36"/>
      <c r="BO793" s="36"/>
      <c r="BP793" s="36"/>
      <c r="BQ793" s="73"/>
      <c r="BR793" s="36"/>
    </row>
    <row r="794" spans="1:70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78"/>
      <c r="BB794" s="78"/>
      <c r="BC794" s="78"/>
      <c r="BD794" s="78"/>
      <c r="BE794" s="78"/>
      <c r="BF794" s="78"/>
      <c r="BG794" s="78"/>
      <c r="BH794" s="78"/>
      <c r="BI794" s="78"/>
      <c r="BJ794" s="78"/>
      <c r="BK794" s="78"/>
      <c r="BL794" s="78"/>
      <c r="BM794" s="78"/>
      <c r="BN794" s="36"/>
      <c r="BO794" s="36"/>
      <c r="BP794" s="36"/>
      <c r="BQ794" s="73"/>
      <c r="BR794" s="36"/>
    </row>
    <row r="795" spans="1:70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78"/>
      <c r="BB795" s="78"/>
      <c r="BC795" s="78"/>
      <c r="BD795" s="78"/>
      <c r="BE795" s="78"/>
      <c r="BF795" s="78"/>
      <c r="BG795" s="78"/>
      <c r="BH795" s="78"/>
      <c r="BI795" s="78"/>
      <c r="BJ795" s="78"/>
      <c r="BK795" s="78"/>
      <c r="BL795" s="78"/>
      <c r="BM795" s="78"/>
      <c r="BN795" s="36"/>
      <c r="BO795" s="36"/>
      <c r="BP795" s="36"/>
      <c r="BQ795" s="73"/>
      <c r="BR795" s="36"/>
    </row>
    <row r="796" spans="1:70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78"/>
      <c r="BB796" s="78"/>
      <c r="BC796" s="78"/>
      <c r="BD796" s="78"/>
      <c r="BE796" s="78"/>
      <c r="BF796" s="78"/>
      <c r="BG796" s="78"/>
      <c r="BH796" s="78"/>
      <c r="BI796" s="78"/>
      <c r="BJ796" s="78"/>
      <c r="BK796" s="78"/>
      <c r="BL796" s="78"/>
      <c r="BM796" s="78"/>
      <c r="BN796" s="36"/>
      <c r="BO796" s="36"/>
      <c r="BP796" s="36"/>
      <c r="BQ796" s="73"/>
      <c r="BR796" s="36"/>
    </row>
    <row r="797" spans="1:70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78"/>
      <c r="BB797" s="78"/>
      <c r="BC797" s="78"/>
      <c r="BD797" s="78"/>
      <c r="BE797" s="78"/>
      <c r="BF797" s="78"/>
      <c r="BG797" s="78"/>
      <c r="BH797" s="78"/>
      <c r="BI797" s="78"/>
      <c r="BJ797" s="78"/>
      <c r="BK797" s="78"/>
      <c r="BL797" s="78"/>
      <c r="BM797" s="78"/>
      <c r="BN797" s="36"/>
      <c r="BO797" s="36"/>
      <c r="BP797" s="36"/>
      <c r="BQ797" s="73"/>
      <c r="BR797" s="36"/>
    </row>
    <row r="798" spans="1:70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78"/>
      <c r="BB798" s="78"/>
      <c r="BC798" s="78"/>
      <c r="BD798" s="78"/>
      <c r="BE798" s="78"/>
      <c r="BF798" s="78"/>
      <c r="BG798" s="78"/>
      <c r="BH798" s="78"/>
      <c r="BI798" s="78"/>
      <c r="BJ798" s="78"/>
      <c r="BK798" s="78"/>
      <c r="BL798" s="78"/>
      <c r="BM798" s="78"/>
      <c r="BN798" s="36"/>
      <c r="BO798" s="36"/>
      <c r="BP798" s="36"/>
      <c r="BQ798" s="73"/>
      <c r="BR798" s="36"/>
    </row>
    <row r="799" spans="1:70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78"/>
      <c r="BB799" s="78"/>
      <c r="BC799" s="78"/>
      <c r="BD799" s="78"/>
      <c r="BE799" s="78"/>
      <c r="BF799" s="78"/>
      <c r="BG799" s="78"/>
      <c r="BH799" s="78"/>
      <c r="BI799" s="78"/>
      <c r="BJ799" s="78"/>
      <c r="BK799" s="78"/>
      <c r="BL799" s="78"/>
      <c r="BM799" s="78"/>
      <c r="BN799" s="36"/>
      <c r="BO799" s="36"/>
      <c r="BP799" s="36"/>
      <c r="BQ799" s="73"/>
      <c r="BR799" s="36"/>
    </row>
    <row r="800" spans="1:70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78"/>
      <c r="BB800" s="78"/>
      <c r="BC800" s="78"/>
      <c r="BD800" s="78"/>
      <c r="BE800" s="78"/>
      <c r="BF800" s="78"/>
      <c r="BG800" s="78"/>
      <c r="BH800" s="78"/>
      <c r="BI800" s="78"/>
      <c r="BJ800" s="78"/>
      <c r="BK800" s="78"/>
      <c r="BL800" s="78"/>
      <c r="BM800" s="78"/>
      <c r="BN800" s="36"/>
      <c r="BO800" s="36"/>
      <c r="BP800" s="36"/>
      <c r="BQ800" s="73"/>
      <c r="BR800" s="36"/>
    </row>
    <row r="801" spans="1:70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78"/>
      <c r="BB801" s="78"/>
      <c r="BC801" s="78"/>
      <c r="BD801" s="78"/>
      <c r="BE801" s="78"/>
      <c r="BF801" s="78"/>
      <c r="BG801" s="78"/>
      <c r="BH801" s="78"/>
      <c r="BI801" s="78"/>
      <c r="BJ801" s="78"/>
      <c r="BK801" s="78"/>
      <c r="BL801" s="78"/>
      <c r="BM801" s="78"/>
      <c r="BN801" s="36"/>
      <c r="BO801" s="36"/>
      <c r="BP801" s="36"/>
      <c r="BQ801" s="73"/>
      <c r="BR801" s="36"/>
    </row>
    <row r="802" spans="1:70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78"/>
      <c r="BB802" s="78"/>
      <c r="BC802" s="78"/>
      <c r="BD802" s="78"/>
      <c r="BE802" s="78"/>
      <c r="BF802" s="78"/>
      <c r="BG802" s="78"/>
      <c r="BH802" s="78"/>
      <c r="BI802" s="78"/>
      <c r="BJ802" s="78"/>
      <c r="BK802" s="78"/>
      <c r="BL802" s="78"/>
      <c r="BM802" s="78"/>
      <c r="BN802" s="36"/>
      <c r="BO802" s="36"/>
      <c r="BP802" s="36"/>
      <c r="BQ802" s="73"/>
      <c r="BR802" s="36"/>
    </row>
    <row r="803" spans="1:70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78"/>
      <c r="BB803" s="78"/>
      <c r="BC803" s="78"/>
      <c r="BD803" s="78"/>
      <c r="BE803" s="78"/>
      <c r="BF803" s="78"/>
      <c r="BG803" s="78"/>
      <c r="BH803" s="78"/>
      <c r="BI803" s="78"/>
      <c r="BJ803" s="78"/>
      <c r="BK803" s="78"/>
      <c r="BL803" s="78"/>
      <c r="BM803" s="78"/>
      <c r="BN803" s="36"/>
      <c r="BO803" s="36"/>
      <c r="BP803" s="36"/>
      <c r="BQ803" s="73"/>
      <c r="BR803" s="36"/>
    </row>
    <row r="804" spans="1:70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78"/>
      <c r="BB804" s="78"/>
      <c r="BC804" s="78"/>
      <c r="BD804" s="78"/>
      <c r="BE804" s="78"/>
      <c r="BF804" s="78"/>
      <c r="BG804" s="78"/>
      <c r="BH804" s="78"/>
      <c r="BI804" s="78"/>
      <c r="BJ804" s="78"/>
      <c r="BK804" s="78"/>
      <c r="BL804" s="78"/>
      <c r="BM804" s="78"/>
      <c r="BN804" s="36"/>
      <c r="BO804" s="36"/>
      <c r="BP804" s="36"/>
      <c r="BQ804" s="73"/>
      <c r="BR804" s="36"/>
    </row>
    <row r="805" spans="1:70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78"/>
      <c r="BB805" s="78"/>
      <c r="BC805" s="78"/>
      <c r="BD805" s="78"/>
      <c r="BE805" s="78"/>
      <c r="BF805" s="78"/>
      <c r="BG805" s="78"/>
      <c r="BH805" s="78"/>
      <c r="BI805" s="78"/>
      <c r="BJ805" s="78"/>
      <c r="BK805" s="78"/>
      <c r="BL805" s="78"/>
      <c r="BM805" s="78"/>
      <c r="BN805" s="36"/>
      <c r="BO805" s="36"/>
      <c r="BP805" s="36"/>
      <c r="BQ805" s="73"/>
      <c r="BR805" s="36"/>
    </row>
    <row r="806" spans="1:70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78"/>
      <c r="BB806" s="78"/>
      <c r="BC806" s="78"/>
      <c r="BD806" s="78"/>
      <c r="BE806" s="78"/>
      <c r="BF806" s="78"/>
      <c r="BG806" s="78"/>
      <c r="BH806" s="78"/>
      <c r="BI806" s="78"/>
      <c r="BJ806" s="78"/>
      <c r="BK806" s="78"/>
      <c r="BL806" s="78"/>
      <c r="BM806" s="78"/>
      <c r="BN806" s="36"/>
      <c r="BO806" s="36"/>
      <c r="BP806" s="36"/>
      <c r="BQ806" s="73"/>
      <c r="BR806" s="36"/>
    </row>
    <row r="807" spans="1:70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78"/>
      <c r="BB807" s="78"/>
      <c r="BC807" s="78"/>
      <c r="BD807" s="78"/>
      <c r="BE807" s="78"/>
      <c r="BF807" s="78"/>
      <c r="BG807" s="78"/>
      <c r="BH807" s="78"/>
      <c r="BI807" s="78"/>
      <c r="BJ807" s="78"/>
      <c r="BK807" s="78"/>
      <c r="BL807" s="78"/>
      <c r="BM807" s="78"/>
      <c r="BN807" s="36"/>
      <c r="BO807" s="36"/>
      <c r="BP807" s="36"/>
      <c r="BQ807" s="73"/>
      <c r="BR807" s="36"/>
    </row>
    <row r="808" spans="1:70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78"/>
      <c r="BB808" s="78"/>
      <c r="BC808" s="78"/>
      <c r="BD808" s="78"/>
      <c r="BE808" s="78"/>
      <c r="BF808" s="78"/>
      <c r="BG808" s="78"/>
      <c r="BH808" s="78"/>
      <c r="BI808" s="78"/>
      <c r="BJ808" s="78"/>
      <c r="BK808" s="78"/>
      <c r="BL808" s="78"/>
      <c r="BM808" s="78"/>
      <c r="BN808" s="36"/>
      <c r="BO808" s="36"/>
      <c r="BP808" s="36"/>
      <c r="BQ808" s="73"/>
      <c r="BR808" s="36"/>
    </row>
    <row r="809" spans="1:70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78"/>
      <c r="BB809" s="78"/>
      <c r="BC809" s="78"/>
      <c r="BD809" s="78"/>
      <c r="BE809" s="78"/>
      <c r="BF809" s="78"/>
      <c r="BG809" s="78"/>
      <c r="BH809" s="78"/>
      <c r="BI809" s="78"/>
      <c r="BJ809" s="78"/>
      <c r="BK809" s="78"/>
      <c r="BL809" s="78"/>
      <c r="BM809" s="78"/>
      <c r="BN809" s="36"/>
      <c r="BO809" s="36"/>
      <c r="BP809" s="36"/>
      <c r="BQ809" s="73"/>
      <c r="BR809" s="36"/>
    </row>
    <row r="810" spans="1:70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78"/>
      <c r="BB810" s="78"/>
      <c r="BC810" s="78"/>
      <c r="BD810" s="78"/>
      <c r="BE810" s="78"/>
      <c r="BF810" s="78"/>
      <c r="BG810" s="78"/>
      <c r="BH810" s="78"/>
      <c r="BI810" s="78"/>
      <c r="BJ810" s="78"/>
      <c r="BK810" s="78"/>
      <c r="BL810" s="78"/>
      <c r="BM810" s="78"/>
      <c r="BN810" s="36"/>
      <c r="BO810" s="36"/>
      <c r="BP810" s="36"/>
      <c r="BQ810" s="73"/>
      <c r="BR810" s="36"/>
    </row>
    <row r="811" spans="1:70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78"/>
      <c r="BB811" s="78"/>
      <c r="BC811" s="78"/>
      <c r="BD811" s="78"/>
      <c r="BE811" s="78"/>
      <c r="BF811" s="78"/>
      <c r="BG811" s="78"/>
      <c r="BH811" s="78"/>
      <c r="BI811" s="78"/>
      <c r="BJ811" s="78"/>
      <c r="BK811" s="78"/>
      <c r="BL811" s="78"/>
      <c r="BM811" s="78"/>
      <c r="BN811" s="36"/>
      <c r="BO811" s="36"/>
      <c r="BP811" s="36"/>
      <c r="BQ811" s="73"/>
      <c r="BR811" s="36"/>
    </row>
    <row r="812" spans="1:70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78"/>
      <c r="BB812" s="78"/>
      <c r="BC812" s="78"/>
      <c r="BD812" s="78"/>
      <c r="BE812" s="78"/>
      <c r="BF812" s="78"/>
      <c r="BG812" s="78"/>
      <c r="BH812" s="78"/>
      <c r="BI812" s="78"/>
      <c r="BJ812" s="78"/>
      <c r="BK812" s="78"/>
      <c r="BL812" s="78"/>
      <c r="BM812" s="78"/>
      <c r="BN812" s="36"/>
      <c r="BO812" s="36"/>
      <c r="BP812" s="36"/>
      <c r="BQ812" s="73"/>
      <c r="BR812" s="36"/>
    </row>
    <row r="813" spans="1:70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78"/>
      <c r="BB813" s="78"/>
      <c r="BC813" s="78"/>
      <c r="BD813" s="78"/>
      <c r="BE813" s="78"/>
      <c r="BF813" s="78"/>
      <c r="BG813" s="78"/>
      <c r="BH813" s="78"/>
      <c r="BI813" s="78"/>
      <c r="BJ813" s="78"/>
      <c r="BK813" s="78"/>
      <c r="BL813" s="78"/>
      <c r="BM813" s="78"/>
      <c r="BN813" s="36"/>
      <c r="BO813" s="36"/>
      <c r="BP813" s="36"/>
      <c r="BQ813" s="73"/>
      <c r="BR813" s="36"/>
    </row>
    <row r="814" spans="1:70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78"/>
      <c r="BB814" s="78"/>
      <c r="BC814" s="78"/>
      <c r="BD814" s="78"/>
      <c r="BE814" s="78"/>
      <c r="BF814" s="78"/>
      <c r="BG814" s="78"/>
      <c r="BH814" s="78"/>
      <c r="BI814" s="78"/>
      <c r="BJ814" s="78"/>
      <c r="BK814" s="78"/>
      <c r="BL814" s="78"/>
      <c r="BM814" s="78"/>
      <c r="BN814" s="36"/>
      <c r="BO814" s="36"/>
      <c r="BP814" s="36"/>
      <c r="BQ814" s="73"/>
      <c r="BR814" s="36"/>
    </row>
    <row r="815" spans="1:70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78"/>
      <c r="BB815" s="78"/>
      <c r="BC815" s="78"/>
      <c r="BD815" s="78"/>
      <c r="BE815" s="78"/>
      <c r="BF815" s="78"/>
      <c r="BG815" s="78"/>
      <c r="BH815" s="78"/>
      <c r="BI815" s="78"/>
      <c r="BJ815" s="78"/>
      <c r="BK815" s="78"/>
      <c r="BL815" s="78"/>
      <c r="BM815" s="78"/>
      <c r="BN815" s="36"/>
      <c r="BO815" s="36"/>
      <c r="BP815" s="36"/>
      <c r="BQ815" s="73"/>
      <c r="BR815" s="36"/>
    </row>
    <row r="816" spans="1:70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78"/>
      <c r="BB816" s="78"/>
      <c r="BC816" s="78"/>
      <c r="BD816" s="78"/>
      <c r="BE816" s="78"/>
      <c r="BF816" s="78"/>
      <c r="BG816" s="78"/>
      <c r="BH816" s="78"/>
      <c r="BI816" s="78"/>
      <c r="BJ816" s="78"/>
      <c r="BK816" s="78"/>
      <c r="BL816" s="78"/>
      <c r="BM816" s="78"/>
      <c r="BN816" s="36"/>
      <c r="BO816" s="36"/>
      <c r="BP816" s="36"/>
      <c r="BQ816" s="73"/>
      <c r="BR816" s="36"/>
    </row>
    <row r="817" spans="1:70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78"/>
      <c r="BB817" s="78"/>
      <c r="BC817" s="78"/>
      <c r="BD817" s="78"/>
      <c r="BE817" s="78"/>
      <c r="BF817" s="78"/>
      <c r="BG817" s="78"/>
      <c r="BH817" s="78"/>
      <c r="BI817" s="78"/>
      <c r="BJ817" s="78"/>
      <c r="BK817" s="78"/>
      <c r="BL817" s="78"/>
      <c r="BM817" s="78"/>
      <c r="BN817" s="36"/>
      <c r="BO817" s="36"/>
      <c r="BP817" s="36"/>
      <c r="BQ817" s="73"/>
      <c r="BR817" s="36"/>
    </row>
    <row r="818" spans="1:70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78"/>
      <c r="BB818" s="78"/>
      <c r="BC818" s="78"/>
      <c r="BD818" s="78"/>
      <c r="BE818" s="78"/>
      <c r="BF818" s="78"/>
      <c r="BG818" s="78"/>
      <c r="BH818" s="78"/>
      <c r="BI818" s="78"/>
      <c r="BJ818" s="78"/>
      <c r="BK818" s="78"/>
      <c r="BL818" s="78"/>
      <c r="BM818" s="78"/>
      <c r="BN818" s="36"/>
      <c r="BO818" s="36"/>
      <c r="BP818" s="36"/>
      <c r="BQ818" s="73"/>
      <c r="BR818" s="36"/>
    </row>
    <row r="819" spans="1:70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78"/>
      <c r="BB819" s="78"/>
      <c r="BC819" s="78"/>
      <c r="BD819" s="78"/>
      <c r="BE819" s="78"/>
      <c r="BF819" s="78"/>
      <c r="BG819" s="78"/>
      <c r="BH819" s="78"/>
      <c r="BI819" s="78"/>
      <c r="BJ819" s="78"/>
      <c r="BK819" s="78"/>
      <c r="BL819" s="78"/>
      <c r="BM819" s="78"/>
      <c r="BN819" s="36"/>
      <c r="BO819" s="36"/>
      <c r="BP819" s="36"/>
      <c r="BQ819" s="73"/>
      <c r="BR819" s="36"/>
    </row>
    <row r="820" spans="1:70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78"/>
      <c r="BB820" s="78"/>
      <c r="BC820" s="78"/>
      <c r="BD820" s="78"/>
      <c r="BE820" s="78"/>
      <c r="BF820" s="78"/>
      <c r="BG820" s="78"/>
      <c r="BH820" s="78"/>
      <c r="BI820" s="78"/>
      <c r="BJ820" s="78"/>
      <c r="BK820" s="78"/>
      <c r="BL820" s="78"/>
      <c r="BM820" s="78"/>
      <c r="BN820" s="36"/>
      <c r="BO820" s="36"/>
      <c r="BP820" s="36"/>
      <c r="BQ820" s="73"/>
      <c r="BR820" s="36"/>
    </row>
    <row r="821" spans="1:70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78"/>
      <c r="BB821" s="78"/>
      <c r="BC821" s="78"/>
      <c r="BD821" s="78"/>
      <c r="BE821" s="78"/>
      <c r="BF821" s="78"/>
      <c r="BG821" s="78"/>
      <c r="BH821" s="78"/>
      <c r="BI821" s="78"/>
      <c r="BJ821" s="78"/>
      <c r="BK821" s="78"/>
      <c r="BL821" s="78"/>
      <c r="BM821" s="78"/>
      <c r="BN821" s="36"/>
      <c r="BO821" s="36"/>
      <c r="BP821" s="36"/>
      <c r="BQ821" s="73"/>
      <c r="BR821" s="36"/>
    </row>
    <row r="822" spans="1:70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78"/>
      <c r="BB822" s="78"/>
      <c r="BC822" s="78"/>
      <c r="BD822" s="78"/>
      <c r="BE822" s="78"/>
      <c r="BF822" s="78"/>
      <c r="BG822" s="78"/>
      <c r="BH822" s="78"/>
      <c r="BI822" s="78"/>
      <c r="BJ822" s="78"/>
      <c r="BK822" s="78"/>
      <c r="BL822" s="78"/>
      <c r="BM822" s="78"/>
      <c r="BN822" s="36"/>
      <c r="BO822" s="36"/>
      <c r="BP822" s="36"/>
      <c r="BQ822" s="73"/>
      <c r="BR822" s="36"/>
    </row>
    <row r="823" spans="1:70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78"/>
      <c r="BB823" s="78"/>
      <c r="BC823" s="78"/>
      <c r="BD823" s="78"/>
      <c r="BE823" s="78"/>
      <c r="BF823" s="78"/>
      <c r="BG823" s="78"/>
      <c r="BH823" s="78"/>
      <c r="BI823" s="78"/>
      <c r="BJ823" s="78"/>
      <c r="BK823" s="78"/>
      <c r="BL823" s="78"/>
      <c r="BM823" s="78"/>
      <c r="BN823" s="36"/>
      <c r="BO823" s="36"/>
      <c r="BP823" s="36"/>
      <c r="BQ823" s="73"/>
      <c r="BR823" s="36"/>
    </row>
    <row r="824" spans="1:70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78"/>
      <c r="BB824" s="78"/>
      <c r="BC824" s="78"/>
      <c r="BD824" s="78"/>
      <c r="BE824" s="78"/>
      <c r="BF824" s="78"/>
      <c r="BG824" s="78"/>
      <c r="BH824" s="78"/>
      <c r="BI824" s="78"/>
      <c r="BJ824" s="78"/>
      <c r="BK824" s="78"/>
      <c r="BL824" s="78"/>
      <c r="BM824" s="78"/>
      <c r="BN824" s="36"/>
      <c r="BO824" s="36"/>
      <c r="BP824" s="36"/>
      <c r="BQ824" s="73"/>
      <c r="BR824" s="36"/>
    </row>
    <row r="825" spans="1:70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78"/>
      <c r="BB825" s="78"/>
      <c r="BC825" s="78"/>
      <c r="BD825" s="78"/>
      <c r="BE825" s="78"/>
      <c r="BF825" s="78"/>
      <c r="BG825" s="78"/>
      <c r="BH825" s="78"/>
      <c r="BI825" s="78"/>
      <c r="BJ825" s="78"/>
      <c r="BK825" s="78"/>
      <c r="BL825" s="78"/>
      <c r="BM825" s="78"/>
      <c r="BN825" s="36"/>
      <c r="BO825" s="36"/>
      <c r="BP825" s="36"/>
      <c r="BQ825" s="73"/>
      <c r="BR825" s="36"/>
    </row>
    <row r="826" spans="1:70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78"/>
      <c r="BB826" s="78"/>
      <c r="BC826" s="78"/>
      <c r="BD826" s="78"/>
      <c r="BE826" s="78"/>
      <c r="BF826" s="78"/>
      <c r="BG826" s="78"/>
      <c r="BH826" s="78"/>
      <c r="BI826" s="78"/>
      <c r="BJ826" s="78"/>
      <c r="BK826" s="78"/>
      <c r="BL826" s="78"/>
      <c r="BM826" s="78"/>
      <c r="BN826" s="36"/>
      <c r="BO826" s="36"/>
      <c r="BP826" s="36"/>
      <c r="BQ826" s="73"/>
      <c r="BR826" s="36"/>
    </row>
    <row r="827" spans="1:70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78"/>
      <c r="BB827" s="78"/>
      <c r="BC827" s="78"/>
      <c r="BD827" s="78"/>
      <c r="BE827" s="78"/>
      <c r="BF827" s="78"/>
      <c r="BG827" s="78"/>
      <c r="BH827" s="78"/>
      <c r="BI827" s="78"/>
      <c r="BJ827" s="78"/>
      <c r="BK827" s="78"/>
      <c r="BL827" s="78"/>
      <c r="BM827" s="78"/>
      <c r="BN827" s="36"/>
      <c r="BO827" s="36"/>
      <c r="BP827" s="36"/>
      <c r="BQ827" s="73"/>
      <c r="BR827" s="36"/>
    </row>
    <row r="828" spans="1:70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78"/>
      <c r="BB828" s="78"/>
      <c r="BC828" s="78"/>
      <c r="BD828" s="78"/>
      <c r="BE828" s="78"/>
      <c r="BF828" s="78"/>
      <c r="BG828" s="78"/>
      <c r="BH828" s="78"/>
      <c r="BI828" s="78"/>
      <c r="BJ828" s="78"/>
      <c r="BK828" s="78"/>
      <c r="BL828" s="78"/>
      <c r="BM828" s="78"/>
      <c r="BN828" s="36"/>
      <c r="BO828" s="36"/>
      <c r="BP828" s="36"/>
      <c r="BQ828" s="73"/>
      <c r="BR828" s="36"/>
    </row>
    <row r="829" spans="1:70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78"/>
      <c r="BB829" s="78"/>
      <c r="BC829" s="78"/>
      <c r="BD829" s="78"/>
      <c r="BE829" s="78"/>
      <c r="BF829" s="78"/>
      <c r="BG829" s="78"/>
      <c r="BH829" s="78"/>
      <c r="BI829" s="78"/>
      <c r="BJ829" s="78"/>
      <c r="BK829" s="78"/>
      <c r="BL829" s="78"/>
      <c r="BM829" s="78"/>
      <c r="BN829" s="36"/>
      <c r="BO829" s="36"/>
      <c r="BP829" s="36"/>
      <c r="BQ829" s="73"/>
      <c r="BR829" s="36"/>
    </row>
    <row r="830" spans="1:70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78"/>
      <c r="BB830" s="78"/>
      <c r="BC830" s="78"/>
      <c r="BD830" s="78"/>
      <c r="BE830" s="78"/>
      <c r="BF830" s="78"/>
      <c r="BG830" s="78"/>
      <c r="BH830" s="78"/>
      <c r="BI830" s="78"/>
      <c r="BJ830" s="78"/>
      <c r="BK830" s="78"/>
      <c r="BL830" s="78"/>
      <c r="BM830" s="78"/>
      <c r="BN830" s="36"/>
      <c r="BO830" s="36"/>
      <c r="BP830" s="36"/>
      <c r="BQ830" s="73"/>
      <c r="BR830" s="36"/>
    </row>
    <row r="831" spans="1:70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78"/>
      <c r="BB831" s="78"/>
      <c r="BC831" s="78"/>
      <c r="BD831" s="78"/>
      <c r="BE831" s="78"/>
      <c r="BF831" s="78"/>
      <c r="BG831" s="78"/>
      <c r="BH831" s="78"/>
      <c r="BI831" s="78"/>
      <c r="BJ831" s="78"/>
      <c r="BK831" s="78"/>
      <c r="BL831" s="78"/>
      <c r="BM831" s="78"/>
      <c r="BN831" s="36"/>
      <c r="BO831" s="36"/>
      <c r="BP831" s="36"/>
      <c r="BQ831" s="73"/>
      <c r="BR831" s="36"/>
    </row>
    <row r="832" spans="1:70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78"/>
      <c r="BB832" s="78"/>
      <c r="BC832" s="78"/>
      <c r="BD832" s="78"/>
      <c r="BE832" s="78"/>
      <c r="BF832" s="78"/>
      <c r="BG832" s="78"/>
      <c r="BH832" s="78"/>
      <c r="BI832" s="78"/>
      <c r="BJ832" s="78"/>
      <c r="BK832" s="78"/>
      <c r="BL832" s="78"/>
      <c r="BM832" s="78"/>
      <c r="BN832" s="36"/>
      <c r="BO832" s="36"/>
      <c r="BP832" s="36"/>
      <c r="BQ832" s="73"/>
      <c r="BR832" s="36"/>
    </row>
    <row r="833" spans="1:70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78"/>
      <c r="BB833" s="78"/>
      <c r="BC833" s="78"/>
      <c r="BD833" s="78"/>
      <c r="BE833" s="78"/>
      <c r="BF833" s="78"/>
      <c r="BG833" s="78"/>
      <c r="BH833" s="78"/>
      <c r="BI833" s="78"/>
      <c r="BJ833" s="78"/>
      <c r="BK833" s="78"/>
      <c r="BL833" s="78"/>
      <c r="BM833" s="78"/>
      <c r="BN833" s="36"/>
      <c r="BO833" s="36"/>
      <c r="BP833" s="36"/>
      <c r="BQ833" s="73"/>
      <c r="BR833" s="36"/>
    </row>
    <row r="834" spans="1:70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78"/>
      <c r="BB834" s="78"/>
      <c r="BC834" s="78"/>
      <c r="BD834" s="78"/>
      <c r="BE834" s="78"/>
      <c r="BF834" s="78"/>
      <c r="BG834" s="78"/>
      <c r="BH834" s="78"/>
      <c r="BI834" s="78"/>
      <c r="BJ834" s="78"/>
      <c r="BK834" s="78"/>
      <c r="BL834" s="78"/>
      <c r="BM834" s="78"/>
      <c r="BN834" s="36"/>
      <c r="BO834" s="36"/>
      <c r="BP834" s="36"/>
      <c r="BQ834" s="73"/>
      <c r="BR834" s="36"/>
    </row>
    <row r="835" spans="1:70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78"/>
      <c r="BB835" s="78"/>
      <c r="BC835" s="78"/>
      <c r="BD835" s="78"/>
      <c r="BE835" s="78"/>
      <c r="BF835" s="78"/>
      <c r="BG835" s="78"/>
      <c r="BH835" s="78"/>
      <c r="BI835" s="78"/>
      <c r="BJ835" s="78"/>
      <c r="BK835" s="78"/>
      <c r="BL835" s="78"/>
      <c r="BM835" s="78"/>
      <c r="BN835" s="36"/>
      <c r="BO835" s="36"/>
      <c r="BP835" s="36"/>
      <c r="BQ835" s="73"/>
      <c r="BR835" s="36"/>
    </row>
    <row r="836" spans="1:70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78"/>
      <c r="BB836" s="78"/>
      <c r="BC836" s="78"/>
      <c r="BD836" s="78"/>
      <c r="BE836" s="78"/>
      <c r="BF836" s="78"/>
      <c r="BG836" s="78"/>
      <c r="BH836" s="78"/>
      <c r="BI836" s="78"/>
      <c r="BJ836" s="78"/>
      <c r="BK836" s="78"/>
      <c r="BL836" s="78"/>
      <c r="BM836" s="78"/>
      <c r="BN836" s="36"/>
      <c r="BO836" s="36"/>
      <c r="BP836" s="36"/>
      <c r="BQ836" s="73"/>
      <c r="BR836" s="36"/>
    </row>
    <row r="837" spans="1:70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78"/>
      <c r="BB837" s="78"/>
      <c r="BC837" s="78"/>
      <c r="BD837" s="78"/>
      <c r="BE837" s="78"/>
      <c r="BF837" s="78"/>
      <c r="BG837" s="78"/>
      <c r="BH837" s="78"/>
      <c r="BI837" s="78"/>
      <c r="BJ837" s="78"/>
      <c r="BK837" s="78"/>
      <c r="BL837" s="78"/>
      <c r="BM837" s="78"/>
      <c r="BN837" s="36"/>
      <c r="BO837" s="36"/>
      <c r="BP837" s="36"/>
      <c r="BQ837" s="73"/>
      <c r="BR837" s="36"/>
    </row>
    <row r="838" spans="1:70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78"/>
      <c r="BB838" s="78"/>
      <c r="BC838" s="78"/>
      <c r="BD838" s="78"/>
      <c r="BE838" s="78"/>
      <c r="BF838" s="78"/>
      <c r="BG838" s="78"/>
      <c r="BH838" s="78"/>
      <c r="BI838" s="78"/>
      <c r="BJ838" s="78"/>
      <c r="BK838" s="78"/>
      <c r="BL838" s="78"/>
      <c r="BM838" s="78"/>
      <c r="BN838" s="36"/>
      <c r="BO838" s="36"/>
      <c r="BP838" s="36"/>
      <c r="BQ838" s="73"/>
      <c r="BR838" s="36"/>
    </row>
    <row r="839" spans="1:70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78"/>
      <c r="BB839" s="78"/>
      <c r="BC839" s="78"/>
      <c r="BD839" s="78"/>
      <c r="BE839" s="78"/>
      <c r="BF839" s="78"/>
      <c r="BG839" s="78"/>
      <c r="BH839" s="78"/>
      <c r="BI839" s="78"/>
      <c r="BJ839" s="78"/>
      <c r="BK839" s="78"/>
      <c r="BL839" s="78"/>
      <c r="BM839" s="78"/>
      <c r="BN839" s="36"/>
      <c r="BO839" s="36"/>
      <c r="BP839" s="36"/>
      <c r="BQ839" s="73"/>
      <c r="BR839" s="36"/>
    </row>
    <row r="840" spans="1:70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78"/>
      <c r="BB840" s="78"/>
      <c r="BC840" s="78"/>
      <c r="BD840" s="78"/>
      <c r="BE840" s="78"/>
      <c r="BF840" s="78"/>
      <c r="BG840" s="78"/>
      <c r="BH840" s="78"/>
      <c r="BI840" s="78"/>
      <c r="BJ840" s="78"/>
      <c r="BK840" s="78"/>
      <c r="BL840" s="78"/>
      <c r="BM840" s="78"/>
      <c r="BN840" s="36"/>
      <c r="BO840" s="36"/>
      <c r="BP840" s="36"/>
      <c r="BQ840" s="73"/>
      <c r="BR840" s="36"/>
    </row>
    <row r="841" spans="1:70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78"/>
      <c r="BB841" s="78"/>
      <c r="BC841" s="78"/>
      <c r="BD841" s="78"/>
      <c r="BE841" s="78"/>
      <c r="BF841" s="78"/>
      <c r="BG841" s="78"/>
      <c r="BH841" s="78"/>
      <c r="BI841" s="78"/>
      <c r="BJ841" s="78"/>
      <c r="BK841" s="78"/>
      <c r="BL841" s="78"/>
      <c r="BM841" s="78"/>
      <c r="BN841" s="36"/>
      <c r="BO841" s="36"/>
      <c r="BP841" s="36"/>
      <c r="BQ841" s="73"/>
      <c r="BR841" s="36"/>
    </row>
    <row r="842" spans="1:70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78"/>
      <c r="BB842" s="78"/>
      <c r="BC842" s="78"/>
      <c r="BD842" s="78"/>
      <c r="BE842" s="78"/>
      <c r="BF842" s="78"/>
      <c r="BG842" s="78"/>
      <c r="BH842" s="78"/>
      <c r="BI842" s="78"/>
      <c r="BJ842" s="78"/>
      <c r="BK842" s="78"/>
      <c r="BL842" s="78"/>
      <c r="BM842" s="78"/>
      <c r="BN842" s="36"/>
      <c r="BO842" s="36"/>
      <c r="BP842" s="36"/>
      <c r="BQ842" s="73"/>
      <c r="BR842" s="36"/>
    </row>
    <row r="843" spans="1:70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78"/>
      <c r="BB843" s="78"/>
      <c r="BC843" s="78"/>
      <c r="BD843" s="78"/>
      <c r="BE843" s="78"/>
      <c r="BF843" s="78"/>
      <c r="BG843" s="78"/>
      <c r="BH843" s="78"/>
      <c r="BI843" s="78"/>
      <c r="BJ843" s="78"/>
      <c r="BK843" s="78"/>
      <c r="BL843" s="78"/>
      <c r="BM843" s="78"/>
      <c r="BN843" s="36"/>
      <c r="BO843" s="36"/>
      <c r="BP843" s="36"/>
      <c r="BQ843" s="73"/>
      <c r="BR843" s="36"/>
    </row>
    <row r="844" spans="1:70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78"/>
      <c r="BB844" s="78"/>
      <c r="BC844" s="78"/>
      <c r="BD844" s="78"/>
      <c r="BE844" s="78"/>
      <c r="BF844" s="78"/>
      <c r="BG844" s="78"/>
      <c r="BH844" s="78"/>
      <c r="BI844" s="78"/>
      <c r="BJ844" s="78"/>
      <c r="BK844" s="78"/>
      <c r="BL844" s="78"/>
      <c r="BM844" s="78"/>
      <c r="BN844" s="36"/>
      <c r="BO844" s="36"/>
      <c r="BP844" s="36"/>
      <c r="BQ844" s="73"/>
      <c r="BR844" s="36"/>
    </row>
    <row r="845" spans="1:70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78"/>
      <c r="BB845" s="78"/>
      <c r="BC845" s="78"/>
      <c r="BD845" s="78"/>
      <c r="BE845" s="78"/>
      <c r="BF845" s="78"/>
      <c r="BG845" s="78"/>
      <c r="BH845" s="78"/>
      <c r="BI845" s="78"/>
      <c r="BJ845" s="78"/>
      <c r="BK845" s="78"/>
      <c r="BL845" s="78"/>
      <c r="BM845" s="78"/>
      <c r="BN845" s="36"/>
      <c r="BO845" s="36"/>
      <c r="BP845" s="36"/>
      <c r="BQ845" s="73"/>
      <c r="BR845" s="36"/>
    </row>
    <row r="846" spans="1:70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78"/>
      <c r="BB846" s="78"/>
      <c r="BC846" s="78"/>
      <c r="BD846" s="78"/>
      <c r="BE846" s="78"/>
      <c r="BF846" s="78"/>
      <c r="BG846" s="78"/>
      <c r="BH846" s="78"/>
      <c r="BI846" s="78"/>
      <c r="BJ846" s="78"/>
      <c r="BK846" s="78"/>
      <c r="BL846" s="78"/>
      <c r="BM846" s="78"/>
      <c r="BN846" s="36"/>
      <c r="BO846" s="36"/>
      <c r="BP846" s="36"/>
      <c r="BQ846" s="73"/>
      <c r="BR846" s="36"/>
    </row>
    <row r="847" spans="1:70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78"/>
      <c r="BB847" s="78"/>
      <c r="BC847" s="78"/>
      <c r="BD847" s="78"/>
      <c r="BE847" s="78"/>
      <c r="BF847" s="78"/>
      <c r="BG847" s="78"/>
      <c r="BH847" s="78"/>
      <c r="BI847" s="78"/>
      <c r="BJ847" s="78"/>
      <c r="BK847" s="78"/>
      <c r="BL847" s="78"/>
      <c r="BM847" s="78"/>
      <c r="BN847" s="36"/>
      <c r="BO847" s="36"/>
      <c r="BP847" s="36"/>
      <c r="BQ847" s="73"/>
      <c r="BR847" s="36"/>
    </row>
    <row r="848" spans="1:70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78"/>
      <c r="BB848" s="78"/>
      <c r="BC848" s="78"/>
      <c r="BD848" s="78"/>
      <c r="BE848" s="78"/>
      <c r="BF848" s="78"/>
      <c r="BG848" s="78"/>
      <c r="BH848" s="78"/>
      <c r="BI848" s="78"/>
      <c r="BJ848" s="78"/>
      <c r="BK848" s="78"/>
      <c r="BL848" s="78"/>
      <c r="BM848" s="78"/>
      <c r="BN848" s="36"/>
      <c r="BO848" s="36"/>
      <c r="BP848" s="36"/>
      <c r="BQ848" s="73"/>
      <c r="BR848" s="36"/>
    </row>
    <row r="849" spans="1:70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78"/>
      <c r="BB849" s="78"/>
      <c r="BC849" s="78"/>
      <c r="BD849" s="78"/>
      <c r="BE849" s="78"/>
      <c r="BF849" s="78"/>
      <c r="BG849" s="78"/>
      <c r="BH849" s="78"/>
      <c r="BI849" s="78"/>
      <c r="BJ849" s="78"/>
      <c r="BK849" s="78"/>
      <c r="BL849" s="78"/>
      <c r="BM849" s="78"/>
      <c r="BN849" s="36"/>
      <c r="BO849" s="36"/>
      <c r="BP849" s="36"/>
      <c r="BQ849" s="73"/>
      <c r="BR849" s="36"/>
    </row>
    <row r="850" spans="1:70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78"/>
      <c r="BB850" s="78"/>
      <c r="BC850" s="78"/>
      <c r="BD850" s="78"/>
      <c r="BE850" s="78"/>
      <c r="BF850" s="78"/>
      <c r="BG850" s="78"/>
      <c r="BH850" s="78"/>
      <c r="BI850" s="78"/>
      <c r="BJ850" s="78"/>
      <c r="BK850" s="78"/>
      <c r="BL850" s="78"/>
      <c r="BM850" s="78"/>
      <c r="BN850" s="36"/>
      <c r="BO850" s="36"/>
      <c r="BP850" s="36"/>
      <c r="BQ850" s="73"/>
      <c r="BR850" s="36"/>
    </row>
    <row r="851" spans="1:70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78"/>
      <c r="BB851" s="78"/>
      <c r="BC851" s="78"/>
      <c r="BD851" s="78"/>
      <c r="BE851" s="78"/>
      <c r="BF851" s="78"/>
      <c r="BG851" s="78"/>
      <c r="BH851" s="78"/>
      <c r="BI851" s="78"/>
      <c r="BJ851" s="78"/>
      <c r="BK851" s="78"/>
      <c r="BL851" s="78"/>
      <c r="BM851" s="78"/>
      <c r="BN851" s="36"/>
      <c r="BO851" s="36"/>
      <c r="BP851" s="36"/>
      <c r="BQ851" s="73"/>
      <c r="BR851" s="36"/>
    </row>
    <row r="852" spans="1:70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78"/>
      <c r="BB852" s="78"/>
      <c r="BC852" s="78"/>
      <c r="BD852" s="78"/>
      <c r="BE852" s="78"/>
      <c r="BF852" s="78"/>
      <c r="BG852" s="78"/>
      <c r="BH852" s="78"/>
      <c r="BI852" s="78"/>
      <c r="BJ852" s="78"/>
      <c r="BK852" s="78"/>
      <c r="BL852" s="78"/>
      <c r="BM852" s="78"/>
      <c r="BN852" s="36"/>
      <c r="BO852" s="36"/>
      <c r="BP852" s="36"/>
      <c r="BQ852" s="73"/>
      <c r="BR852" s="36"/>
    </row>
    <row r="853" spans="1:70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78"/>
      <c r="BB853" s="78"/>
      <c r="BC853" s="78"/>
      <c r="BD853" s="78"/>
      <c r="BE853" s="78"/>
      <c r="BF853" s="78"/>
      <c r="BG853" s="78"/>
      <c r="BH853" s="78"/>
      <c r="BI853" s="78"/>
      <c r="BJ853" s="78"/>
      <c r="BK853" s="78"/>
      <c r="BL853" s="78"/>
      <c r="BM853" s="78"/>
      <c r="BN853" s="36"/>
      <c r="BO853" s="36"/>
      <c r="BP853" s="36"/>
      <c r="BQ853" s="73"/>
      <c r="BR853" s="36"/>
    </row>
    <row r="854" spans="1:70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78"/>
      <c r="BB854" s="78"/>
      <c r="BC854" s="78"/>
      <c r="BD854" s="78"/>
      <c r="BE854" s="78"/>
      <c r="BF854" s="78"/>
      <c r="BG854" s="78"/>
      <c r="BH854" s="78"/>
      <c r="BI854" s="78"/>
      <c r="BJ854" s="78"/>
      <c r="BK854" s="78"/>
      <c r="BL854" s="78"/>
      <c r="BM854" s="78"/>
      <c r="BN854" s="36"/>
      <c r="BO854" s="36"/>
      <c r="BP854" s="36"/>
      <c r="BQ854" s="73"/>
      <c r="BR854" s="36"/>
    </row>
    <row r="855" spans="1:70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78"/>
      <c r="BB855" s="78"/>
      <c r="BC855" s="78"/>
      <c r="BD855" s="78"/>
      <c r="BE855" s="78"/>
      <c r="BF855" s="78"/>
      <c r="BG855" s="78"/>
      <c r="BH855" s="78"/>
      <c r="BI855" s="78"/>
      <c r="BJ855" s="78"/>
      <c r="BK855" s="78"/>
      <c r="BL855" s="78"/>
      <c r="BM855" s="78"/>
      <c r="BN855" s="36"/>
      <c r="BO855" s="36"/>
      <c r="BP855" s="36"/>
      <c r="BQ855" s="73"/>
      <c r="BR855" s="36"/>
    </row>
    <row r="856" spans="1:70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78"/>
      <c r="BB856" s="78"/>
      <c r="BC856" s="78"/>
      <c r="BD856" s="78"/>
      <c r="BE856" s="78"/>
      <c r="BF856" s="78"/>
      <c r="BG856" s="78"/>
      <c r="BH856" s="78"/>
      <c r="BI856" s="78"/>
      <c r="BJ856" s="78"/>
      <c r="BK856" s="78"/>
      <c r="BL856" s="78"/>
      <c r="BM856" s="78"/>
      <c r="BN856" s="36"/>
      <c r="BO856" s="36"/>
      <c r="BP856" s="36"/>
      <c r="BQ856" s="73"/>
      <c r="BR856" s="36"/>
    </row>
    <row r="857" spans="1:70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78"/>
      <c r="BB857" s="78"/>
      <c r="BC857" s="78"/>
      <c r="BD857" s="78"/>
      <c r="BE857" s="78"/>
      <c r="BF857" s="78"/>
      <c r="BG857" s="78"/>
      <c r="BH857" s="78"/>
      <c r="BI857" s="78"/>
      <c r="BJ857" s="78"/>
      <c r="BK857" s="78"/>
      <c r="BL857" s="78"/>
      <c r="BM857" s="78"/>
      <c r="BN857" s="36"/>
      <c r="BO857" s="36"/>
      <c r="BP857" s="36"/>
      <c r="BQ857" s="73"/>
      <c r="BR857" s="36"/>
    </row>
    <row r="858" spans="1:70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78"/>
      <c r="BB858" s="78"/>
      <c r="BC858" s="78"/>
      <c r="BD858" s="78"/>
      <c r="BE858" s="78"/>
      <c r="BF858" s="78"/>
      <c r="BG858" s="78"/>
      <c r="BH858" s="78"/>
      <c r="BI858" s="78"/>
      <c r="BJ858" s="78"/>
      <c r="BK858" s="78"/>
      <c r="BL858" s="78"/>
      <c r="BM858" s="78"/>
      <c r="BN858" s="36"/>
      <c r="BO858" s="36"/>
      <c r="BP858" s="36"/>
      <c r="BQ858" s="73"/>
      <c r="BR858" s="36"/>
    </row>
    <row r="859" spans="1:70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78"/>
      <c r="BB859" s="78"/>
      <c r="BC859" s="78"/>
      <c r="BD859" s="78"/>
      <c r="BE859" s="78"/>
      <c r="BF859" s="78"/>
      <c r="BG859" s="78"/>
      <c r="BH859" s="78"/>
      <c r="BI859" s="78"/>
      <c r="BJ859" s="78"/>
      <c r="BK859" s="78"/>
      <c r="BL859" s="78"/>
      <c r="BM859" s="78"/>
      <c r="BN859" s="36"/>
      <c r="BO859" s="36"/>
      <c r="BP859" s="36"/>
      <c r="BQ859" s="73"/>
      <c r="BR859" s="36"/>
    </row>
    <row r="860" spans="1:70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78"/>
      <c r="BB860" s="78"/>
      <c r="BC860" s="78"/>
      <c r="BD860" s="78"/>
      <c r="BE860" s="78"/>
      <c r="BF860" s="78"/>
      <c r="BG860" s="78"/>
      <c r="BH860" s="78"/>
      <c r="BI860" s="78"/>
      <c r="BJ860" s="78"/>
      <c r="BK860" s="78"/>
      <c r="BL860" s="78"/>
      <c r="BM860" s="78"/>
      <c r="BN860" s="36"/>
      <c r="BO860" s="36"/>
      <c r="BP860" s="36"/>
      <c r="BQ860" s="73"/>
      <c r="BR860" s="36"/>
    </row>
    <row r="861" spans="1:70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78"/>
      <c r="BB861" s="78"/>
      <c r="BC861" s="78"/>
      <c r="BD861" s="78"/>
      <c r="BE861" s="78"/>
      <c r="BF861" s="78"/>
      <c r="BG861" s="78"/>
      <c r="BH861" s="78"/>
      <c r="BI861" s="78"/>
      <c r="BJ861" s="78"/>
      <c r="BK861" s="78"/>
      <c r="BL861" s="78"/>
      <c r="BM861" s="78"/>
      <c r="BN861" s="36"/>
      <c r="BO861" s="36"/>
      <c r="BP861" s="36"/>
      <c r="BQ861" s="73"/>
      <c r="BR861" s="36"/>
    </row>
    <row r="862" spans="1:70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78"/>
      <c r="BB862" s="78"/>
      <c r="BC862" s="78"/>
      <c r="BD862" s="78"/>
      <c r="BE862" s="78"/>
      <c r="BF862" s="78"/>
      <c r="BG862" s="78"/>
      <c r="BH862" s="78"/>
      <c r="BI862" s="78"/>
      <c r="BJ862" s="78"/>
      <c r="BK862" s="78"/>
      <c r="BL862" s="78"/>
      <c r="BM862" s="78"/>
      <c r="BN862" s="36"/>
      <c r="BO862" s="36"/>
      <c r="BP862" s="36"/>
      <c r="BQ862" s="73"/>
      <c r="BR862" s="36"/>
    </row>
    <row r="863" spans="1:70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78"/>
      <c r="BB863" s="78"/>
      <c r="BC863" s="78"/>
      <c r="BD863" s="78"/>
      <c r="BE863" s="78"/>
      <c r="BF863" s="78"/>
      <c r="BG863" s="78"/>
      <c r="BH863" s="78"/>
      <c r="BI863" s="78"/>
      <c r="BJ863" s="78"/>
      <c r="BK863" s="78"/>
      <c r="BL863" s="78"/>
      <c r="BM863" s="78"/>
      <c r="BN863" s="36"/>
      <c r="BO863" s="36"/>
      <c r="BP863" s="36"/>
      <c r="BQ863" s="73"/>
      <c r="BR863" s="36"/>
    </row>
    <row r="864" spans="1:70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78"/>
      <c r="BB864" s="78"/>
      <c r="BC864" s="78"/>
      <c r="BD864" s="78"/>
      <c r="BE864" s="78"/>
      <c r="BF864" s="78"/>
      <c r="BG864" s="78"/>
      <c r="BH864" s="78"/>
      <c r="BI864" s="78"/>
      <c r="BJ864" s="78"/>
      <c r="BK864" s="78"/>
      <c r="BL864" s="78"/>
      <c r="BM864" s="78"/>
      <c r="BN864" s="36"/>
      <c r="BO864" s="36"/>
      <c r="BP864" s="36"/>
      <c r="BQ864" s="73"/>
      <c r="BR864" s="36"/>
    </row>
    <row r="865" spans="1:70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78"/>
      <c r="BB865" s="78"/>
      <c r="BC865" s="78"/>
      <c r="BD865" s="78"/>
      <c r="BE865" s="78"/>
      <c r="BF865" s="78"/>
      <c r="BG865" s="78"/>
      <c r="BH865" s="78"/>
      <c r="BI865" s="78"/>
      <c r="BJ865" s="78"/>
      <c r="BK865" s="78"/>
      <c r="BL865" s="78"/>
      <c r="BM865" s="78"/>
      <c r="BN865" s="36"/>
      <c r="BO865" s="36"/>
      <c r="BP865" s="36"/>
      <c r="BQ865" s="73"/>
      <c r="BR865" s="36"/>
    </row>
    <row r="866" spans="1:70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78"/>
      <c r="BB866" s="78"/>
      <c r="BC866" s="78"/>
      <c r="BD866" s="78"/>
      <c r="BE866" s="78"/>
      <c r="BF866" s="78"/>
      <c r="BG866" s="78"/>
      <c r="BH866" s="78"/>
      <c r="BI866" s="78"/>
      <c r="BJ866" s="78"/>
      <c r="BK866" s="78"/>
      <c r="BL866" s="78"/>
      <c r="BM866" s="78"/>
      <c r="BN866" s="36"/>
      <c r="BO866" s="36"/>
      <c r="BP866" s="36"/>
      <c r="BQ866" s="73"/>
      <c r="BR866" s="36"/>
    </row>
    <row r="867" spans="1:70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78"/>
      <c r="BB867" s="78"/>
      <c r="BC867" s="78"/>
      <c r="BD867" s="78"/>
      <c r="BE867" s="78"/>
      <c r="BF867" s="78"/>
      <c r="BG867" s="78"/>
      <c r="BH867" s="78"/>
      <c r="BI867" s="78"/>
      <c r="BJ867" s="78"/>
      <c r="BK867" s="78"/>
      <c r="BL867" s="78"/>
      <c r="BM867" s="78"/>
      <c r="BN867" s="36"/>
      <c r="BO867" s="36"/>
      <c r="BP867" s="36"/>
      <c r="BQ867" s="73"/>
      <c r="BR867" s="36"/>
    </row>
    <row r="868" spans="1:70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78"/>
      <c r="BB868" s="78"/>
      <c r="BC868" s="78"/>
      <c r="BD868" s="78"/>
      <c r="BE868" s="78"/>
      <c r="BF868" s="78"/>
      <c r="BG868" s="78"/>
      <c r="BH868" s="78"/>
      <c r="BI868" s="78"/>
      <c r="BJ868" s="78"/>
      <c r="BK868" s="78"/>
      <c r="BL868" s="78"/>
      <c r="BM868" s="78"/>
      <c r="BN868" s="36"/>
      <c r="BO868" s="36"/>
      <c r="BP868" s="36"/>
      <c r="BQ868" s="73"/>
      <c r="BR868" s="36"/>
    </row>
    <row r="869" spans="1:70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78"/>
      <c r="BB869" s="78"/>
      <c r="BC869" s="78"/>
      <c r="BD869" s="78"/>
      <c r="BE869" s="78"/>
      <c r="BF869" s="78"/>
      <c r="BG869" s="78"/>
      <c r="BH869" s="78"/>
      <c r="BI869" s="78"/>
      <c r="BJ869" s="78"/>
      <c r="BK869" s="78"/>
      <c r="BL869" s="78"/>
      <c r="BM869" s="78"/>
      <c r="BN869" s="36"/>
      <c r="BO869" s="36"/>
      <c r="BP869" s="36"/>
      <c r="BQ869" s="73"/>
      <c r="BR869" s="36"/>
    </row>
    <row r="870" spans="1:70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78"/>
      <c r="BB870" s="78"/>
      <c r="BC870" s="78"/>
      <c r="BD870" s="78"/>
      <c r="BE870" s="78"/>
      <c r="BF870" s="78"/>
      <c r="BG870" s="78"/>
      <c r="BH870" s="78"/>
      <c r="BI870" s="78"/>
      <c r="BJ870" s="78"/>
      <c r="BK870" s="78"/>
      <c r="BL870" s="78"/>
      <c r="BM870" s="78"/>
      <c r="BN870" s="36"/>
      <c r="BO870" s="36"/>
      <c r="BP870" s="36"/>
      <c r="BQ870" s="73"/>
      <c r="BR870" s="36"/>
    </row>
    <row r="871" spans="1:70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78"/>
      <c r="BB871" s="78"/>
      <c r="BC871" s="78"/>
      <c r="BD871" s="78"/>
      <c r="BE871" s="78"/>
      <c r="BF871" s="78"/>
      <c r="BG871" s="78"/>
      <c r="BH871" s="78"/>
      <c r="BI871" s="78"/>
      <c r="BJ871" s="78"/>
      <c r="BK871" s="78"/>
      <c r="BL871" s="78"/>
      <c r="BM871" s="78"/>
      <c r="BN871" s="36"/>
      <c r="BO871" s="36"/>
      <c r="BP871" s="36"/>
      <c r="BQ871" s="73"/>
      <c r="BR871" s="36"/>
    </row>
    <row r="872" spans="1:70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78"/>
      <c r="BB872" s="78"/>
      <c r="BC872" s="78"/>
      <c r="BD872" s="78"/>
      <c r="BE872" s="78"/>
      <c r="BF872" s="78"/>
      <c r="BG872" s="78"/>
      <c r="BH872" s="78"/>
      <c r="BI872" s="78"/>
      <c r="BJ872" s="78"/>
      <c r="BK872" s="78"/>
      <c r="BL872" s="78"/>
      <c r="BM872" s="78"/>
      <c r="BN872" s="36"/>
      <c r="BO872" s="36"/>
      <c r="BP872" s="36"/>
      <c r="BQ872" s="73"/>
      <c r="BR872" s="36"/>
    </row>
    <row r="873" spans="1:70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78"/>
      <c r="BB873" s="78"/>
      <c r="BC873" s="78"/>
      <c r="BD873" s="78"/>
      <c r="BE873" s="78"/>
      <c r="BF873" s="78"/>
      <c r="BG873" s="78"/>
      <c r="BH873" s="78"/>
      <c r="BI873" s="78"/>
      <c r="BJ873" s="78"/>
      <c r="BK873" s="78"/>
      <c r="BL873" s="78"/>
      <c r="BM873" s="78"/>
      <c r="BN873" s="36"/>
      <c r="BO873" s="36"/>
      <c r="BP873" s="36"/>
      <c r="BQ873" s="73"/>
      <c r="BR873" s="36"/>
    </row>
    <row r="874" spans="1:70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78"/>
      <c r="BB874" s="78"/>
      <c r="BC874" s="78"/>
      <c r="BD874" s="78"/>
      <c r="BE874" s="78"/>
      <c r="BF874" s="78"/>
      <c r="BG874" s="78"/>
      <c r="BH874" s="78"/>
      <c r="BI874" s="78"/>
      <c r="BJ874" s="78"/>
      <c r="BK874" s="78"/>
      <c r="BL874" s="78"/>
      <c r="BM874" s="78"/>
      <c r="BN874" s="36"/>
      <c r="BO874" s="36"/>
      <c r="BP874" s="36"/>
      <c r="BQ874" s="73"/>
      <c r="BR874" s="36"/>
    </row>
    <row r="875" spans="1:70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78"/>
      <c r="BB875" s="78"/>
      <c r="BC875" s="78"/>
      <c r="BD875" s="78"/>
      <c r="BE875" s="78"/>
      <c r="BF875" s="78"/>
      <c r="BG875" s="78"/>
      <c r="BH875" s="78"/>
      <c r="BI875" s="78"/>
      <c r="BJ875" s="78"/>
      <c r="BK875" s="78"/>
      <c r="BL875" s="78"/>
      <c r="BM875" s="78"/>
      <c r="BN875" s="36"/>
      <c r="BO875" s="36"/>
      <c r="BP875" s="36"/>
      <c r="BQ875" s="73"/>
      <c r="BR875" s="36"/>
    </row>
    <row r="876" spans="1:70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78"/>
      <c r="BB876" s="78"/>
      <c r="BC876" s="78"/>
      <c r="BD876" s="78"/>
      <c r="BE876" s="78"/>
      <c r="BF876" s="78"/>
      <c r="BG876" s="78"/>
      <c r="BH876" s="78"/>
      <c r="BI876" s="78"/>
      <c r="BJ876" s="78"/>
      <c r="BK876" s="78"/>
      <c r="BL876" s="78"/>
      <c r="BM876" s="78"/>
      <c r="BN876" s="36"/>
      <c r="BO876" s="36"/>
      <c r="BP876" s="36"/>
      <c r="BQ876" s="73"/>
      <c r="BR876" s="36"/>
    </row>
    <row r="877" spans="1:70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78"/>
      <c r="BB877" s="78"/>
      <c r="BC877" s="78"/>
      <c r="BD877" s="78"/>
      <c r="BE877" s="78"/>
      <c r="BF877" s="78"/>
      <c r="BG877" s="78"/>
      <c r="BH877" s="78"/>
      <c r="BI877" s="78"/>
      <c r="BJ877" s="78"/>
      <c r="BK877" s="78"/>
      <c r="BL877" s="78"/>
      <c r="BM877" s="78"/>
      <c r="BN877" s="36"/>
      <c r="BO877" s="36"/>
      <c r="BP877" s="36"/>
      <c r="BQ877" s="73"/>
      <c r="BR877" s="36"/>
    </row>
    <row r="878" spans="1:70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78"/>
      <c r="BB878" s="78"/>
      <c r="BC878" s="78"/>
      <c r="BD878" s="78"/>
      <c r="BE878" s="78"/>
      <c r="BF878" s="78"/>
      <c r="BG878" s="78"/>
      <c r="BH878" s="78"/>
      <c r="BI878" s="78"/>
      <c r="BJ878" s="78"/>
      <c r="BK878" s="78"/>
      <c r="BL878" s="78"/>
      <c r="BM878" s="78"/>
      <c r="BN878" s="36"/>
      <c r="BO878" s="36"/>
      <c r="BP878" s="36"/>
      <c r="BQ878" s="73"/>
      <c r="BR878" s="36"/>
    </row>
    <row r="879" spans="1:70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78"/>
      <c r="BB879" s="78"/>
      <c r="BC879" s="78"/>
      <c r="BD879" s="78"/>
      <c r="BE879" s="78"/>
      <c r="BF879" s="78"/>
      <c r="BG879" s="78"/>
      <c r="BH879" s="78"/>
      <c r="BI879" s="78"/>
      <c r="BJ879" s="78"/>
      <c r="BK879" s="78"/>
      <c r="BL879" s="78"/>
      <c r="BM879" s="78"/>
      <c r="BN879" s="36"/>
      <c r="BO879" s="36"/>
      <c r="BP879" s="36"/>
      <c r="BQ879" s="73"/>
      <c r="BR879" s="36"/>
    </row>
    <row r="880" spans="1:70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78"/>
      <c r="BB880" s="78"/>
      <c r="BC880" s="78"/>
      <c r="BD880" s="78"/>
      <c r="BE880" s="78"/>
      <c r="BF880" s="78"/>
      <c r="BG880" s="78"/>
      <c r="BH880" s="78"/>
      <c r="BI880" s="78"/>
      <c r="BJ880" s="78"/>
      <c r="BK880" s="78"/>
      <c r="BL880" s="78"/>
      <c r="BM880" s="78"/>
      <c r="BN880" s="36"/>
      <c r="BO880" s="36"/>
      <c r="BP880" s="36"/>
      <c r="BQ880" s="73"/>
      <c r="BR880" s="36"/>
    </row>
    <row r="881" spans="1:70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78"/>
      <c r="BB881" s="78"/>
      <c r="BC881" s="78"/>
      <c r="BD881" s="78"/>
      <c r="BE881" s="78"/>
      <c r="BF881" s="78"/>
      <c r="BG881" s="78"/>
      <c r="BH881" s="78"/>
      <c r="BI881" s="78"/>
      <c r="BJ881" s="78"/>
      <c r="BK881" s="78"/>
      <c r="BL881" s="78"/>
      <c r="BM881" s="78"/>
      <c r="BN881" s="36"/>
      <c r="BO881" s="36"/>
      <c r="BP881" s="36"/>
      <c r="BQ881" s="73"/>
      <c r="BR881" s="36"/>
    </row>
    <row r="882" spans="1:70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78"/>
      <c r="BB882" s="78"/>
      <c r="BC882" s="78"/>
      <c r="BD882" s="78"/>
      <c r="BE882" s="78"/>
      <c r="BF882" s="78"/>
      <c r="BG882" s="78"/>
      <c r="BH882" s="78"/>
      <c r="BI882" s="78"/>
      <c r="BJ882" s="78"/>
      <c r="BK882" s="78"/>
      <c r="BL882" s="78"/>
      <c r="BM882" s="78"/>
      <c r="BN882" s="36"/>
      <c r="BO882" s="36"/>
      <c r="BP882" s="36"/>
      <c r="BQ882" s="73"/>
      <c r="BR882" s="36"/>
    </row>
    <row r="883" spans="1:70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78"/>
      <c r="BB883" s="78"/>
      <c r="BC883" s="78"/>
      <c r="BD883" s="78"/>
      <c r="BE883" s="78"/>
      <c r="BF883" s="78"/>
      <c r="BG883" s="78"/>
      <c r="BH883" s="78"/>
      <c r="BI883" s="78"/>
      <c r="BJ883" s="78"/>
      <c r="BK883" s="78"/>
      <c r="BL883" s="78"/>
      <c r="BM883" s="78"/>
      <c r="BN883" s="36"/>
      <c r="BO883" s="36"/>
      <c r="BP883" s="36"/>
      <c r="BQ883" s="73"/>
      <c r="BR883" s="36"/>
    </row>
    <row r="884" spans="1:70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78"/>
      <c r="BB884" s="78"/>
      <c r="BC884" s="78"/>
      <c r="BD884" s="78"/>
      <c r="BE884" s="78"/>
      <c r="BF884" s="78"/>
      <c r="BG884" s="78"/>
      <c r="BH884" s="78"/>
      <c r="BI884" s="78"/>
      <c r="BJ884" s="78"/>
      <c r="BK884" s="78"/>
      <c r="BL884" s="78"/>
      <c r="BM884" s="78"/>
      <c r="BN884" s="36"/>
      <c r="BO884" s="36"/>
      <c r="BP884" s="36"/>
      <c r="BQ884" s="73"/>
      <c r="BR884" s="36"/>
    </row>
    <row r="885" spans="1:70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78"/>
      <c r="BB885" s="78"/>
      <c r="BC885" s="78"/>
      <c r="BD885" s="78"/>
      <c r="BE885" s="78"/>
      <c r="BF885" s="78"/>
      <c r="BG885" s="78"/>
      <c r="BH885" s="78"/>
      <c r="BI885" s="78"/>
      <c r="BJ885" s="78"/>
      <c r="BK885" s="78"/>
      <c r="BL885" s="78"/>
      <c r="BM885" s="78"/>
      <c r="BN885" s="36"/>
      <c r="BO885" s="36"/>
      <c r="BP885" s="36"/>
      <c r="BQ885" s="73"/>
      <c r="BR885" s="36"/>
    </row>
    <row r="886" spans="1:70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78"/>
      <c r="BB886" s="78"/>
      <c r="BC886" s="78"/>
      <c r="BD886" s="78"/>
      <c r="BE886" s="78"/>
      <c r="BF886" s="78"/>
      <c r="BG886" s="78"/>
      <c r="BH886" s="78"/>
      <c r="BI886" s="78"/>
      <c r="BJ886" s="78"/>
      <c r="BK886" s="78"/>
      <c r="BL886" s="78"/>
      <c r="BM886" s="78"/>
      <c r="BN886" s="36"/>
      <c r="BO886" s="36"/>
      <c r="BP886" s="36"/>
      <c r="BQ886" s="73"/>
      <c r="BR886" s="36"/>
    </row>
    <row r="887" spans="1:70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78"/>
      <c r="BB887" s="78"/>
      <c r="BC887" s="78"/>
      <c r="BD887" s="78"/>
      <c r="BE887" s="78"/>
      <c r="BF887" s="78"/>
      <c r="BG887" s="78"/>
      <c r="BH887" s="78"/>
      <c r="BI887" s="78"/>
      <c r="BJ887" s="78"/>
      <c r="BK887" s="78"/>
      <c r="BL887" s="78"/>
      <c r="BM887" s="78"/>
      <c r="BN887" s="36"/>
      <c r="BO887" s="36"/>
      <c r="BP887" s="36"/>
      <c r="BQ887" s="73"/>
      <c r="BR887" s="36"/>
    </row>
    <row r="888" spans="1:70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78"/>
      <c r="BB888" s="78"/>
      <c r="BC888" s="78"/>
      <c r="BD888" s="78"/>
      <c r="BE888" s="78"/>
      <c r="BF888" s="78"/>
      <c r="BG888" s="78"/>
      <c r="BH888" s="78"/>
      <c r="BI888" s="78"/>
      <c r="BJ888" s="78"/>
      <c r="BK888" s="78"/>
      <c r="BL888" s="78"/>
      <c r="BM888" s="78"/>
      <c r="BN888" s="36"/>
      <c r="BO888" s="36"/>
      <c r="BP888" s="36"/>
      <c r="BQ888" s="73"/>
      <c r="BR888" s="36"/>
    </row>
    <row r="889" spans="1:70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78"/>
      <c r="BB889" s="78"/>
      <c r="BC889" s="78"/>
      <c r="BD889" s="78"/>
      <c r="BE889" s="78"/>
      <c r="BF889" s="78"/>
      <c r="BG889" s="78"/>
      <c r="BH889" s="78"/>
      <c r="BI889" s="78"/>
      <c r="BJ889" s="78"/>
      <c r="BK889" s="78"/>
      <c r="BL889" s="78"/>
      <c r="BM889" s="78"/>
      <c r="BN889" s="36"/>
      <c r="BO889" s="36"/>
      <c r="BP889" s="36"/>
      <c r="BQ889" s="73"/>
      <c r="BR889" s="36"/>
    </row>
    <row r="890" spans="1:70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78"/>
      <c r="BB890" s="78"/>
      <c r="BC890" s="78"/>
      <c r="BD890" s="78"/>
      <c r="BE890" s="78"/>
      <c r="BF890" s="78"/>
      <c r="BG890" s="78"/>
      <c r="BH890" s="78"/>
      <c r="BI890" s="78"/>
      <c r="BJ890" s="78"/>
      <c r="BK890" s="78"/>
      <c r="BL890" s="78"/>
      <c r="BM890" s="78"/>
      <c r="BN890" s="36"/>
      <c r="BO890" s="36"/>
      <c r="BP890" s="36"/>
      <c r="BQ890" s="73"/>
      <c r="BR890" s="36"/>
    </row>
    <row r="891" spans="1:70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78"/>
      <c r="BB891" s="78"/>
      <c r="BC891" s="78"/>
      <c r="BD891" s="78"/>
      <c r="BE891" s="78"/>
      <c r="BF891" s="78"/>
      <c r="BG891" s="78"/>
      <c r="BH891" s="78"/>
      <c r="BI891" s="78"/>
      <c r="BJ891" s="78"/>
      <c r="BK891" s="78"/>
      <c r="BL891" s="78"/>
      <c r="BM891" s="78"/>
      <c r="BN891" s="36"/>
      <c r="BO891" s="36"/>
      <c r="BP891" s="36"/>
      <c r="BQ891" s="73"/>
      <c r="BR891" s="36"/>
    </row>
    <row r="892" spans="1:70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78"/>
      <c r="BB892" s="78"/>
      <c r="BC892" s="78"/>
      <c r="BD892" s="78"/>
      <c r="BE892" s="78"/>
      <c r="BF892" s="78"/>
      <c r="BG892" s="78"/>
      <c r="BH892" s="78"/>
      <c r="BI892" s="78"/>
      <c r="BJ892" s="78"/>
      <c r="BK892" s="78"/>
      <c r="BL892" s="78"/>
      <c r="BM892" s="78"/>
      <c r="BN892" s="36"/>
      <c r="BO892" s="36"/>
      <c r="BP892" s="36"/>
      <c r="BQ892" s="73"/>
      <c r="BR892" s="36"/>
    </row>
    <row r="893" spans="1:70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78"/>
      <c r="BB893" s="78"/>
      <c r="BC893" s="78"/>
      <c r="BD893" s="78"/>
      <c r="BE893" s="78"/>
      <c r="BF893" s="78"/>
      <c r="BG893" s="78"/>
      <c r="BH893" s="78"/>
      <c r="BI893" s="78"/>
      <c r="BJ893" s="78"/>
      <c r="BK893" s="78"/>
      <c r="BL893" s="78"/>
      <c r="BM893" s="78"/>
      <c r="BN893" s="36"/>
      <c r="BO893" s="36"/>
      <c r="BP893" s="36"/>
      <c r="BQ893" s="73"/>
      <c r="BR893" s="36"/>
    </row>
    <row r="894" spans="1:70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78"/>
      <c r="BB894" s="78"/>
      <c r="BC894" s="78"/>
      <c r="BD894" s="78"/>
      <c r="BE894" s="78"/>
      <c r="BF894" s="78"/>
      <c r="BG894" s="78"/>
      <c r="BH894" s="78"/>
      <c r="BI894" s="78"/>
      <c r="BJ894" s="78"/>
      <c r="BK894" s="78"/>
      <c r="BL894" s="78"/>
      <c r="BM894" s="78"/>
      <c r="BN894" s="36"/>
      <c r="BO894" s="36"/>
      <c r="BP894" s="36"/>
      <c r="BQ894" s="73"/>
      <c r="BR894" s="36"/>
    </row>
    <row r="895" spans="1:70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78"/>
      <c r="BB895" s="78"/>
      <c r="BC895" s="78"/>
      <c r="BD895" s="78"/>
      <c r="BE895" s="78"/>
      <c r="BF895" s="78"/>
      <c r="BG895" s="78"/>
      <c r="BH895" s="78"/>
      <c r="BI895" s="78"/>
      <c r="BJ895" s="78"/>
      <c r="BK895" s="78"/>
      <c r="BL895" s="78"/>
      <c r="BM895" s="78"/>
      <c r="BN895" s="36"/>
      <c r="BO895" s="36"/>
      <c r="BP895" s="36"/>
      <c r="BQ895" s="73"/>
      <c r="BR895" s="36"/>
    </row>
    <row r="896" spans="1:70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78"/>
      <c r="BB896" s="78"/>
      <c r="BC896" s="78"/>
      <c r="BD896" s="78"/>
      <c r="BE896" s="78"/>
      <c r="BF896" s="78"/>
      <c r="BG896" s="78"/>
      <c r="BH896" s="78"/>
      <c r="BI896" s="78"/>
      <c r="BJ896" s="78"/>
      <c r="BK896" s="78"/>
      <c r="BL896" s="78"/>
      <c r="BM896" s="78"/>
      <c r="BN896" s="36"/>
      <c r="BO896" s="36"/>
      <c r="BP896" s="36"/>
      <c r="BQ896" s="73"/>
      <c r="BR896" s="36"/>
    </row>
    <row r="897" spans="1:70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78"/>
      <c r="BB897" s="78"/>
      <c r="BC897" s="78"/>
      <c r="BD897" s="78"/>
      <c r="BE897" s="78"/>
      <c r="BF897" s="78"/>
      <c r="BG897" s="78"/>
      <c r="BH897" s="78"/>
      <c r="BI897" s="78"/>
      <c r="BJ897" s="78"/>
      <c r="BK897" s="78"/>
      <c r="BL897" s="78"/>
      <c r="BM897" s="78"/>
      <c r="BN897" s="36"/>
      <c r="BO897" s="36"/>
      <c r="BP897" s="36"/>
      <c r="BQ897" s="73"/>
      <c r="BR897" s="36"/>
    </row>
    <row r="898" spans="1:70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78"/>
      <c r="BB898" s="78"/>
      <c r="BC898" s="78"/>
      <c r="BD898" s="78"/>
      <c r="BE898" s="78"/>
      <c r="BF898" s="78"/>
      <c r="BG898" s="78"/>
      <c r="BH898" s="78"/>
      <c r="BI898" s="78"/>
      <c r="BJ898" s="78"/>
      <c r="BK898" s="78"/>
      <c r="BL898" s="78"/>
      <c r="BM898" s="78"/>
      <c r="BN898" s="36"/>
      <c r="BO898" s="36"/>
      <c r="BP898" s="36"/>
      <c r="BQ898" s="73"/>
      <c r="BR898" s="36"/>
    </row>
    <row r="899" spans="1:70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78"/>
      <c r="BB899" s="78"/>
      <c r="BC899" s="78"/>
      <c r="BD899" s="78"/>
      <c r="BE899" s="78"/>
      <c r="BF899" s="78"/>
      <c r="BG899" s="78"/>
      <c r="BH899" s="78"/>
      <c r="BI899" s="78"/>
      <c r="BJ899" s="78"/>
      <c r="BK899" s="78"/>
      <c r="BL899" s="78"/>
      <c r="BM899" s="78"/>
      <c r="BN899" s="36"/>
      <c r="BO899" s="36"/>
      <c r="BP899" s="36"/>
      <c r="BQ899" s="73"/>
      <c r="BR899" s="36"/>
    </row>
    <row r="900" spans="1:70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78"/>
      <c r="BB900" s="78"/>
      <c r="BC900" s="78"/>
      <c r="BD900" s="78"/>
      <c r="BE900" s="78"/>
      <c r="BF900" s="78"/>
      <c r="BG900" s="78"/>
      <c r="BH900" s="78"/>
      <c r="BI900" s="78"/>
      <c r="BJ900" s="78"/>
      <c r="BK900" s="78"/>
      <c r="BL900" s="78"/>
      <c r="BM900" s="78"/>
      <c r="BN900" s="36"/>
      <c r="BO900" s="36"/>
      <c r="BP900" s="36"/>
      <c r="BQ900" s="73"/>
      <c r="BR900" s="36"/>
    </row>
    <row r="901" spans="1:70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78"/>
      <c r="BB901" s="78"/>
      <c r="BC901" s="78"/>
      <c r="BD901" s="78"/>
      <c r="BE901" s="78"/>
      <c r="BF901" s="78"/>
      <c r="BG901" s="78"/>
      <c r="BH901" s="78"/>
      <c r="BI901" s="78"/>
      <c r="BJ901" s="78"/>
      <c r="BK901" s="78"/>
      <c r="BL901" s="78"/>
      <c r="BM901" s="78"/>
      <c r="BN901" s="36"/>
      <c r="BO901" s="36"/>
      <c r="BP901" s="36"/>
      <c r="BQ901" s="73"/>
      <c r="BR901" s="36"/>
    </row>
    <row r="902" spans="1:70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78"/>
      <c r="BB902" s="78"/>
      <c r="BC902" s="78"/>
      <c r="BD902" s="78"/>
      <c r="BE902" s="78"/>
      <c r="BF902" s="78"/>
      <c r="BG902" s="78"/>
      <c r="BH902" s="78"/>
      <c r="BI902" s="78"/>
      <c r="BJ902" s="78"/>
      <c r="BK902" s="78"/>
      <c r="BL902" s="78"/>
      <c r="BM902" s="78"/>
      <c r="BN902" s="36"/>
      <c r="BO902" s="36"/>
      <c r="BP902" s="36"/>
      <c r="BQ902" s="73"/>
      <c r="BR902" s="36"/>
    </row>
    <row r="903" spans="1:70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78"/>
      <c r="BB903" s="78"/>
      <c r="BC903" s="78"/>
      <c r="BD903" s="78"/>
      <c r="BE903" s="78"/>
      <c r="BF903" s="78"/>
      <c r="BG903" s="78"/>
      <c r="BH903" s="78"/>
      <c r="BI903" s="78"/>
      <c r="BJ903" s="78"/>
      <c r="BK903" s="78"/>
      <c r="BL903" s="78"/>
      <c r="BM903" s="78"/>
      <c r="BN903" s="36"/>
      <c r="BO903" s="36"/>
      <c r="BP903" s="36"/>
      <c r="BQ903" s="73"/>
      <c r="BR903" s="36"/>
    </row>
    <row r="904" spans="1:70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78"/>
      <c r="BB904" s="78"/>
      <c r="BC904" s="78"/>
      <c r="BD904" s="78"/>
      <c r="BE904" s="78"/>
      <c r="BF904" s="78"/>
      <c r="BG904" s="78"/>
      <c r="BH904" s="78"/>
      <c r="BI904" s="78"/>
      <c r="BJ904" s="78"/>
      <c r="BK904" s="78"/>
      <c r="BL904" s="78"/>
      <c r="BM904" s="78"/>
      <c r="BN904" s="36"/>
      <c r="BO904" s="36"/>
      <c r="BP904" s="36"/>
      <c r="BQ904" s="73"/>
      <c r="BR904" s="36"/>
    </row>
    <row r="905" spans="1:70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78"/>
      <c r="BB905" s="78"/>
      <c r="BC905" s="78"/>
      <c r="BD905" s="78"/>
      <c r="BE905" s="78"/>
      <c r="BF905" s="78"/>
      <c r="BG905" s="78"/>
      <c r="BH905" s="78"/>
      <c r="BI905" s="78"/>
      <c r="BJ905" s="78"/>
      <c r="BK905" s="78"/>
      <c r="BL905" s="78"/>
      <c r="BM905" s="78"/>
      <c r="BN905" s="36"/>
      <c r="BO905" s="36"/>
      <c r="BP905" s="36"/>
      <c r="BQ905" s="73"/>
      <c r="BR905" s="36"/>
    </row>
    <row r="906" spans="1:70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78"/>
      <c r="BB906" s="78"/>
      <c r="BC906" s="78"/>
      <c r="BD906" s="78"/>
      <c r="BE906" s="78"/>
      <c r="BF906" s="78"/>
      <c r="BG906" s="78"/>
      <c r="BH906" s="78"/>
      <c r="BI906" s="78"/>
      <c r="BJ906" s="78"/>
      <c r="BK906" s="78"/>
      <c r="BL906" s="78"/>
      <c r="BM906" s="78"/>
      <c r="BN906" s="36"/>
      <c r="BO906" s="36"/>
      <c r="BP906" s="36"/>
      <c r="BQ906" s="73"/>
      <c r="BR906" s="36"/>
    </row>
    <row r="907" spans="1:70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78"/>
      <c r="BB907" s="78"/>
      <c r="BC907" s="78"/>
      <c r="BD907" s="78"/>
      <c r="BE907" s="78"/>
      <c r="BF907" s="78"/>
      <c r="BG907" s="78"/>
      <c r="BH907" s="78"/>
      <c r="BI907" s="78"/>
      <c r="BJ907" s="78"/>
      <c r="BK907" s="78"/>
      <c r="BL907" s="78"/>
      <c r="BM907" s="78"/>
      <c r="BN907" s="36"/>
      <c r="BO907" s="36"/>
      <c r="BP907" s="36"/>
      <c r="BQ907" s="73"/>
      <c r="BR907" s="36"/>
    </row>
    <row r="908" spans="1:70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78"/>
      <c r="BB908" s="78"/>
      <c r="BC908" s="78"/>
      <c r="BD908" s="78"/>
      <c r="BE908" s="78"/>
      <c r="BF908" s="78"/>
      <c r="BG908" s="78"/>
      <c r="BH908" s="78"/>
      <c r="BI908" s="78"/>
      <c r="BJ908" s="78"/>
      <c r="BK908" s="78"/>
      <c r="BL908" s="78"/>
      <c r="BM908" s="78"/>
      <c r="BN908" s="36"/>
      <c r="BO908" s="36"/>
      <c r="BP908" s="36"/>
      <c r="BQ908" s="73"/>
      <c r="BR908" s="36"/>
    </row>
    <row r="909" spans="1:70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78"/>
      <c r="BB909" s="78"/>
      <c r="BC909" s="78"/>
      <c r="BD909" s="78"/>
      <c r="BE909" s="78"/>
      <c r="BF909" s="78"/>
      <c r="BG909" s="78"/>
      <c r="BH909" s="78"/>
      <c r="BI909" s="78"/>
      <c r="BJ909" s="78"/>
      <c r="BK909" s="78"/>
      <c r="BL909" s="78"/>
      <c r="BM909" s="78"/>
      <c r="BN909" s="36"/>
      <c r="BO909" s="36"/>
      <c r="BP909" s="36"/>
      <c r="BQ909" s="73"/>
      <c r="BR909" s="36"/>
    </row>
    <row r="910" spans="1:70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78"/>
      <c r="BB910" s="78"/>
      <c r="BC910" s="78"/>
      <c r="BD910" s="78"/>
      <c r="BE910" s="78"/>
      <c r="BF910" s="78"/>
      <c r="BG910" s="78"/>
      <c r="BH910" s="78"/>
      <c r="BI910" s="78"/>
      <c r="BJ910" s="78"/>
      <c r="BK910" s="78"/>
      <c r="BL910" s="78"/>
      <c r="BM910" s="78"/>
      <c r="BN910" s="36"/>
      <c r="BO910" s="36"/>
      <c r="BP910" s="36"/>
      <c r="BQ910" s="73"/>
      <c r="BR910" s="36"/>
    </row>
    <row r="911" spans="1:70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78"/>
      <c r="BB911" s="78"/>
      <c r="BC911" s="78"/>
      <c r="BD911" s="78"/>
      <c r="BE911" s="78"/>
      <c r="BF911" s="78"/>
      <c r="BG911" s="78"/>
      <c r="BH911" s="78"/>
      <c r="BI911" s="78"/>
      <c r="BJ911" s="78"/>
      <c r="BK911" s="78"/>
      <c r="BL911" s="78"/>
      <c r="BM911" s="78"/>
      <c r="BN911" s="36"/>
      <c r="BO911" s="36"/>
      <c r="BP911" s="36"/>
      <c r="BQ911" s="73"/>
      <c r="BR911" s="36"/>
    </row>
    <row r="912" spans="1:70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78"/>
      <c r="BB912" s="78"/>
      <c r="BC912" s="78"/>
      <c r="BD912" s="78"/>
      <c r="BE912" s="78"/>
      <c r="BF912" s="78"/>
      <c r="BG912" s="78"/>
      <c r="BH912" s="78"/>
      <c r="BI912" s="78"/>
      <c r="BJ912" s="78"/>
      <c r="BK912" s="78"/>
      <c r="BL912" s="78"/>
      <c r="BM912" s="78"/>
      <c r="BN912" s="36"/>
      <c r="BO912" s="36"/>
      <c r="BP912" s="36"/>
      <c r="BQ912" s="73"/>
      <c r="BR912" s="36"/>
    </row>
    <row r="913" spans="1:70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78"/>
      <c r="BB913" s="78"/>
      <c r="BC913" s="78"/>
      <c r="BD913" s="78"/>
      <c r="BE913" s="78"/>
      <c r="BF913" s="78"/>
      <c r="BG913" s="78"/>
      <c r="BH913" s="78"/>
      <c r="BI913" s="78"/>
      <c r="BJ913" s="78"/>
      <c r="BK913" s="78"/>
      <c r="BL913" s="78"/>
      <c r="BM913" s="78"/>
      <c r="BN913" s="36"/>
      <c r="BO913" s="36"/>
      <c r="BP913" s="36"/>
      <c r="BQ913" s="73"/>
      <c r="BR913" s="36"/>
    </row>
    <row r="914" spans="1:70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78"/>
      <c r="BB914" s="78"/>
      <c r="BC914" s="78"/>
      <c r="BD914" s="78"/>
      <c r="BE914" s="78"/>
      <c r="BF914" s="78"/>
      <c r="BG914" s="78"/>
      <c r="BH914" s="78"/>
      <c r="BI914" s="78"/>
      <c r="BJ914" s="78"/>
      <c r="BK914" s="78"/>
      <c r="BL914" s="78"/>
      <c r="BM914" s="78"/>
      <c r="BN914" s="36"/>
      <c r="BO914" s="36"/>
      <c r="BP914" s="36"/>
      <c r="BQ914" s="73"/>
      <c r="BR914" s="36"/>
    </row>
    <row r="915" spans="1:70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78"/>
      <c r="BB915" s="78"/>
      <c r="BC915" s="78"/>
      <c r="BD915" s="78"/>
      <c r="BE915" s="78"/>
      <c r="BF915" s="78"/>
      <c r="BG915" s="78"/>
      <c r="BH915" s="78"/>
      <c r="BI915" s="78"/>
      <c r="BJ915" s="78"/>
      <c r="BK915" s="78"/>
      <c r="BL915" s="78"/>
      <c r="BM915" s="78"/>
      <c r="BN915" s="36"/>
      <c r="BO915" s="36"/>
      <c r="BP915" s="36"/>
      <c r="BQ915" s="73"/>
      <c r="BR915" s="36"/>
    </row>
    <row r="916" spans="1:70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78"/>
      <c r="BB916" s="78"/>
      <c r="BC916" s="78"/>
      <c r="BD916" s="78"/>
      <c r="BE916" s="78"/>
      <c r="BF916" s="78"/>
      <c r="BG916" s="78"/>
      <c r="BH916" s="78"/>
      <c r="BI916" s="78"/>
      <c r="BJ916" s="78"/>
      <c r="BK916" s="78"/>
      <c r="BL916" s="78"/>
      <c r="BM916" s="78"/>
      <c r="BN916" s="36"/>
      <c r="BO916" s="36"/>
      <c r="BP916" s="36"/>
      <c r="BQ916" s="73"/>
      <c r="BR916" s="36"/>
    </row>
    <row r="917" spans="1:70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78"/>
      <c r="BB917" s="78"/>
      <c r="BC917" s="78"/>
      <c r="BD917" s="78"/>
      <c r="BE917" s="78"/>
      <c r="BF917" s="78"/>
      <c r="BG917" s="78"/>
      <c r="BH917" s="78"/>
      <c r="BI917" s="78"/>
      <c r="BJ917" s="78"/>
      <c r="BK917" s="78"/>
      <c r="BL917" s="78"/>
      <c r="BM917" s="78"/>
      <c r="BN917" s="36"/>
      <c r="BO917" s="36"/>
      <c r="BP917" s="36"/>
      <c r="BQ917" s="73"/>
      <c r="BR917" s="36"/>
    </row>
    <row r="918" spans="1:70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78"/>
      <c r="BB918" s="78"/>
      <c r="BC918" s="78"/>
      <c r="BD918" s="78"/>
      <c r="BE918" s="78"/>
      <c r="BF918" s="78"/>
      <c r="BG918" s="78"/>
      <c r="BH918" s="78"/>
      <c r="BI918" s="78"/>
      <c r="BJ918" s="78"/>
      <c r="BK918" s="78"/>
      <c r="BL918" s="78"/>
      <c r="BM918" s="78"/>
      <c r="BN918" s="36"/>
      <c r="BO918" s="36"/>
      <c r="BP918" s="36"/>
      <c r="BQ918" s="73"/>
      <c r="BR918" s="36"/>
    </row>
    <row r="919" spans="1:70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78"/>
      <c r="BB919" s="78"/>
      <c r="BC919" s="78"/>
      <c r="BD919" s="78"/>
      <c r="BE919" s="78"/>
      <c r="BF919" s="78"/>
      <c r="BG919" s="78"/>
      <c r="BH919" s="78"/>
      <c r="BI919" s="78"/>
      <c r="BJ919" s="78"/>
      <c r="BK919" s="78"/>
      <c r="BL919" s="78"/>
      <c r="BM919" s="78"/>
      <c r="BN919" s="36"/>
      <c r="BO919" s="36"/>
      <c r="BP919" s="36"/>
      <c r="BQ919" s="73"/>
      <c r="BR919" s="36"/>
    </row>
    <row r="920" spans="1:70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78"/>
      <c r="BB920" s="78"/>
      <c r="BC920" s="78"/>
      <c r="BD920" s="78"/>
      <c r="BE920" s="78"/>
      <c r="BF920" s="78"/>
      <c r="BG920" s="78"/>
      <c r="BH920" s="78"/>
      <c r="BI920" s="78"/>
      <c r="BJ920" s="78"/>
      <c r="BK920" s="78"/>
      <c r="BL920" s="78"/>
      <c r="BM920" s="78"/>
      <c r="BN920" s="36"/>
      <c r="BO920" s="36"/>
      <c r="BP920" s="36"/>
      <c r="BQ920" s="73"/>
      <c r="BR920" s="36"/>
    </row>
    <row r="921" spans="1:70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78"/>
      <c r="BB921" s="78"/>
      <c r="BC921" s="78"/>
      <c r="BD921" s="78"/>
      <c r="BE921" s="78"/>
      <c r="BF921" s="78"/>
      <c r="BG921" s="78"/>
      <c r="BH921" s="78"/>
      <c r="BI921" s="78"/>
      <c r="BJ921" s="78"/>
      <c r="BK921" s="78"/>
      <c r="BL921" s="78"/>
      <c r="BM921" s="78"/>
      <c r="BN921" s="36"/>
      <c r="BO921" s="36"/>
      <c r="BP921" s="36"/>
      <c r="BQ921" s="73"/>
      <c r="BR921" s="36"/>
    </row>
    <row r="922" spans="1:70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78"/>
      <c r="BB922" s="78"/>
      <c r="BC922" s="78"/>
      <c r="BD922" s="78"/>
      <c r="BE922" s="78"/>
      <c r="BF922" s="78"/>
      <c r="BG922" s="78"/>
      <c r="BH922" s="78"/>
      <c r="BI922" s="78"/>
      <c r="BJ922" s="78"/>
      <c r="BK922" s="78"/>
      <c r="BL922" s="78"/>
      <c r="BM922" s="78"/>
      <c r="BN922" s="36"/>
      <c r="BO922" s="36"/>
      <c r="BP922" s="36"/>
      <c r="BQ922" s="73"/>
      <c r="BR922" s="36"/>
    </row>
    <row r="923" spans="1:70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78"/>
      <c r="BB923" s="78"/>
      <c r="BC923" s="78"/>
      <c r="BD923" s="78"/>
      <c r="BE923" s="78"/>
      <c r="BF923" s="78"/>
      <c r="BG923" s="78"/>
      <c r="BH923" s="78"/>
      <c r="BI923" s="78"/>
      <c r="BJ923" s="78"/>
      <c r="BK923" s="78"/>
      <c r="BL923" s="78"/>
      <c r="BM923" s="78"/>
      <c r="BN923" s="36"/>
      <c r="BO923" s="36"/>
      <c r="BP923" s="36"/>
      <c r="BQ923" s="73"/>
      <c r="BR923" s="36"/>
    </row>
    <row r="924" spans="1:70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78"/>
      <c r="BB924" s="78"/>
      <c r="BC924" s="78"/>
      <c r="BD924" s="78"/>
      <c r="BE924" s="78"/>
      <c r="BF924" s="78"/>
      <c r="BG924" s="78"/>
      <c r="BH924" s="78"/>
      <c r="BI924" s="78"/>
      <c r="BJ924" s="78"/>
      <c r="BK924" s="78"/>
      <c r="BL924" s="78"/>
      <c r="BM924" s="78"/>
      <c r="BN924" s="36"/>
      <c r="BO924" s="36"/>
      <c r="BP924" s="36"/>
      <c r="BQ924" s="73"/>
      <c r="BR924" s="36"/>
    </row>
    <row r="925" spans="1:70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78"/>
      <c r="BB925" s="78"/>
      <c r="BC925" s="78"/>
      <c r="BD925" s="78"/>
      <c r="BE925" s="78"/>
      <c r="BF925" s="78"/>
      <c r="BG925" s="78"/>
      <c r="BH925" s="78"/>
      <c r="BI925" s="78"/>
      <c r="BJ925" s="78"/>
      <c r="BK925" s="78"/>
      <c r="BL925" s="78"/>
      <c r="BM925" s="78"/>
      <c r="BN925" s="36"/>
      <c r="BO925" s="36"/>
      <c r="BP925" s="36"/>
      <c r="BQ925" s="73"/>
      <c r="BR925" s="36"/>
    </row>
    <row r="926" spans="1:70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78"/>
      <c r="BB926" s="78"/>
      <c r="BC926" s="78"/>
      <c r="BD926" s="78"/>
      <c r="BE926" s="78"/>
      <c r="BF926" s="78"/>
      <c r="BG926" s="78"/>
      <c r="BH926" s="78"/>
      <c r="BI926" s="78"/>
      <c r="BJ926" s="78"/>
      <c r="BK926" s="78"/>
      <c r="BL926" s="78"/>
      <c r="BM926" s="78"/>
      <c r="BN926" s="36"/>
      <c r="BO926" s="36"/>
      <c r="BP926" s="36"/>
      <c r="BQ926" s="73"/>
      <c r="BR926" s="36"/>
    </row>
    <row r="927" spans="1:70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78"/>
      <c r="BB927" s="78"/>
      <c r="BC927" s="78"/>
      <c r="BD927" s="78"/>
      <c r="BE927" s="78"/>
      <c r="BF927" s="78"/>
      <c r="BG927" s="78"/>
      <c r="BH927" s="78"/>
      <c r="BI927" s="78"/>
      <c r="BJ927" s="78"/>
      <c r="BK927" s="78"/>
      <c r="BL927" s="78"/>
      <c r="BM927" s="78"/>
      <c r="BN927" s="36"/>
      <c r="BO927" s="36"/>
      <c r="BP927" s="36"/>
      <c r="BQ927" s="73"/>
      <c r="BR927" s="36"/>
    </row>
    <row r="928" spans="1:70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78"/>
      <c r="BB928" s="78"/>
      <c r="BC928" s="78"/>
      <c r="BD928" s="78"/>
      <c r="BE928" s="78"/>
      <c r="BF928" s="78"/>
      <c r="BG928" s="78"/>
      <c r="BH928" s="78"/>
      <c r="BI928" s="78"/>
      <c r="BJ928" s="78"/>
      <c r="BK928" s="78"/>
      <c r="BL928" s="78"/>
      <c r="BM928" s="78"/>
      <c r="BN928" s="36"/>
      <c r="BO928" s="36"/>
      <c r="BP928" s="36"/>
      <c r="BQ928" s="73"/>
      <c r="BR928" s="36"/>
    </row>
    <row r="929" spans="1:70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78"/>
      <c r="BB929" s="78"/>
      <c r="BC929" s="78"/>
      <c r="BD929" s="78"/>
      <c r="BE929" s="78"/>
      <c r="BF929" s="78"/>
      <c r="BG929" s="78"/>
      <c r="BH929" s="78"/>
      <c r="BI929" s="78"/>
      <c r="BJ929" s="78"/>
      <c r="BK929" s="78"/>
      <c r="BL929" s="78"/>
      <c r="BM929" s="78"/>
      <c r="BN929" s="36"/>
      <c r="BO929" s="36"/>
      <c r="BP929" s="36"/>
      <c r="BQ929" s="73"/>
      <c r="BR929" s="36"/>
    </row>
    <row r="930" spans="1:70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78"/>
      <c r="BB930" s="78"/>
      <c r="BC930" s="78"/>
      <c r="BD930" s="78"/>
      <c r="BE930" s="78"/>
      <c r="BF930" s="78"/>
      <c r="BG930" s="78"/>
      <c r="BH930" s="78"/>
      <c r="BI930" s="78"/>
      <c r="BJ930" s="78"/>
      <c r="BK930" s="78"/>
      <c r="BL930" s="78"/>
      <c r="BM930" s="78"/>
      <c r="BN930" s="36"/>
      <c r="BO930" s="36"/>
      <c r="BP930" s="36"/>
      <c r="BQ930" s="73"/>
      <c r="BR930" s="36"/>
    </row>
    <row r="931" spans="1:70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78"/>
      <c r="BB931" s="78"/>
      <c r="BC931" s="78"/>
      <c r="BD931" s="78"/>
      <c r="BE931" s="78"/>
      <c r="BF931" s="78"/>
      <c r="BG931" s="78"/>
      <c r="BH931" s="78"/>
      <c r="BI931" s="78"/>
      <c r="BJ931" s="78"/>
      <c r="BK931" s="78"/>
      <c r="BL931" s="78"/>
      <c r="BM931" s="78"/>
      <c r="BN931" s="36"/>
      <c r="BO931" s="36"/>
      <c r="BP931" s="36"/>
      <c r="BQ931" s="73"/>
      <c r="BR931" s="36"/>
    </row>
    <row r="932" spans="1:70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78"/>
      <c r="BB932" s="78"/>
      <c r="BC932" s="78"/>
      <c r="BD932" s="78"/>
      <c r="BE932" s="78"/>
      <c r="BF932" s="78"/>
      <c r="BG932" s="78"/>
      <c r="BH932" s="78"/>
      <c r="BI932" s="78"/>
      <c r="BJ932" s="78"/>
      <c r="BK932" s="78"/>
      <c r="BL932" s="78"/>
      <c r="BM932" s="78"/>
      <c r="BN932" s="36"/>
      <c r="BO932" s="36"/>
      <c r="BP932" s="36"/>
      <c r="BQ932" s="73"/>
      <c r="BR932" s="36"/>
    </row>
    <row r="933" spans="1:70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78"/>
      <c r="BB933" s="78"/>
      <c r="BC933" s="78"/>
      <c r="BD933" s="78"/>
      <c r="BE933" s="78"/>
      <c r="BF933" s="78"/>
      <c r="BG933" s="78"/>
      <c r="BH933" s="78"/>
      <c r="BI933" s="78"/>
      <c r="BJ933" s="78"/>
      <c r="BK933" s="78"/>
      <c r="BL933" s="78"/>
      <c r="BM933" s="78"/>
      <c r="BN933" s="36"/>
      <c r="BO933" s="36"/>
      <c r="BP933" s="36"/>
      <c r="BQ933" s="73"/>
      <c r="BR933" s="36"/>
    </row>
    <row r="934" spans="1:70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78"/>
      <c r="BB934" s="78"/>
      <c r="BC934" s="78"/>
      <c r="BD934" s="78"/>
      <c r="BE934" s="78"/>
      <c r="BF934" s="78"/>
      <c r="BG934" s="78"/>
      <c r="BH934" s="78"/>
      <c r="BI934" s="78"/>
      <c r="BJ934" s="78"/>
      <c r="BK934" s="78"/>
      <c r="BL934" s="78"/>
      <c r="BM934" s="78"/>
      <c r="BN934" s="36"/>
      <c r="BO934" s="36"/>
      <c r="BP934" s="36"/>
      <c r="BQ934" s="73"/>
      <c r="BR934" s="36"/>
    </row>
    <row r="935" spans="1:70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78"/>
      <c r="BB935" s="78"/>
      <c r="BC935" s="78"/>
      <c r="BD935" s="78"/>
      <c r="BE935" s="78"/>
      <c r="BF935" s="78"/>
      <c r="BG935" s="78"/>
      <c r="BH935" s="78"/>
      <c r="BI935" s="78"/>
      <c r="BJ935" s="78"/>
      <c r="BK935" s="78"/>
      <c r="BL935" s="78"/>
      <c r="BM935" s="78"/>
      <c r="BN935" s="36"/>
      <c r="BO935" s="36"/>
      <c r="BP935" s="36"/>
      <c r="BQ935" s="73"/>
      <c r="BR935" s="36"/>
    </row>
    <row r="936" spans="1:70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78"/>
      <c r="BB936" s="78"/>
      <c r="BC936" s="78"/>
      <c r="BD936" s="78"/>
      <c r="BE936" s="78"/>
      <c r="BF936" s="78"/>
      <c r="BG936" s="78"/>
      <c r="BH936" s="78"/>
      <c r="BI936" s="78"/>
      <c r="BJ936" s="78"/>
      <c r="BK936" s="78"/>
      <c r="BL936" s="78"/>
      <c r="BM936" s="78"/>
      <c r="BN936" s="36"/>
      <c r="BO936" s="36"/>
      <c r="BP936" s="36"/>
      <c r="BQ936" s="73"/>
      <c r="BR936" s="36"/>
    </row>
    <row r="937" spans="1:70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78"/>
      <c r="BB937" s="78"/>
      <c r="BC937" s="78"/>
      <c r="BD937" s="78"/>
      <c r="BE937" s="78"/>
      <c r="BF937" s="78"/>
      <c r="BG937" s="78"/>
      <c r="BH937" s="78"/>
      <c r="BI937" s="78"/>
      <c r="BJ937" s="78"/>
      <c r="BK937" s="78"/>
      <c r="BL937" s="78"/>
      <c r="BM937" s="78"/>
      <c r="BN937" s="36"/>
      <c r="BO937" s="36"/>
      <c r="BP937" s="36"/>
      <c r="BQ937" s="73"/>
      <c r="BR937" s="36"/>
    </row>
    <row r="938" spans="1:70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78"/>
      <c r="BB938" s="78"/>
      <c r="BC938" s="78"/>
      <c r="BD938" s="78"/>
      <c r="BE938" s="78"/>
      <c r="BF938" s="78"/>
      <c r="BG938" s="78"/>
      <c r="BH938" s="78"/>
      <c r="BI938" s="78"/>
      <c r="BJ938" s="78"/>
      <c r="BK938" s="78"/>
      <c r="BL938" s="78"/>
      <c r="BM938" s="78"/>
      <c r="BN938" s="36"/>
      <c r="BO938" s="36"/>
      <c r="BP938" s="36"/>
      <c r="BQ938" s="73"/>
      <c r="BR938" s="36"/>
    </row>
    <row r="939" spans="1:70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78"/>
      <c r="BB939" s="78"/>
      <c r="BC939" s="78"/>
      <c r="BD939" s="78"/>
      <c r="BE939" s="78"/>
      <c r="BF939" s="78"/>
      <c r="BG939" s="78"/>
      <c r="BH939" s="78"/>
      <c r="BI939" s="78"/>
      <c r="BJ939" s="78"/>
      <c r="BK939" s="78"/>
      <c r="BL939" s="78"/>
      <c r="BM939" s="78"/>
      <c r="BN939" s="36"/>
      <c r="BO939" s="36"/>
      <c r="BP939" s="36"/>
      <c r="BQ939" s="73"/>
      <c r="BR939" s="36"/>
    </row>
    <row r="940" spans="1:70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78"/>
      <c r="BB940" s="78"/>
      <c r="BC940" s="78"/>
      <c r="BD940" s="78"/>
      <c r="BE940" s="78"/>
      <c r="BF940" s="78"/>
      <c r="BG940" s="78"/>
      <c r="BH940" s="78"/>
      <c r="BI940" s="78"/>
      <c r="BJ940" s="78"/>
      <c r="BK940" s="78"/>
      <c r="BL940" s="78"/>
      <c r="BM940" s="78"/>
      <c r="BN940" s="36"/>
      <c r="BO940" s="36"/>
      <c r="BP940" s="36"/>
      <c r="BQ940" s="73"/>
      <c r="BR940" s="36"/>
    </row>
    <row r="941" spans="1:70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78"/>
      <c r="BB941" s="78"/>
      <c r="BC941" s="78"/>
      <c r="BD941" s="78"/>
      <c r="BE941" s="78"/>
      <c r="BF941" s="78"/>
      <c r="BG941" s="78"/>
      <c r="BH941" s="78"/>
      <c r="BI941" s="78"/>
      <c r="BJ941" s="78"/>
      <c r="BK941" s="78"/>
      <c r="BL941" s="78"/>
      <c r="BM941" s="78"/>
      <c r="BN941" s="36"/>
      <c r="BO941" s="36"/>
      <c r="BP941" s="36"/>
      <c r="BQ941" s="73"/>
      <c r="BR941" s="36"/>
    </row>
    <row r="942" spans="1:70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78"/>
      <c r="BB942" s="78"/>
      <c r="BC942" s="78"/>
      <c r="BD942" s="78"/>
      <c r="BE942" s="78"/>
      <c r="BF942" s="78"/>
      <c r="BG942" s="78"/>
      <c r="BH942" s="78"/>
      <c r="BI942" s="78"/>
      <c r="BJ942" s="78"/>
      <c r="BK942" s="78"/>
      <c r="BL942" s="78"/>
      <c r="BM942" s="78"/>
      <c r="BN942" s="36"/>
      <c r="BO942" s="36"/>
      <c r="BP942" s="36"/>
      <c r="BQ942" s="73"/>
      <c r="BR942" s="36"/>
    </row>
    <row r="943" spans="1:70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78"/>
      <c r="BB943" s="78"/>
      <c r="BC943" s="78"/>
      <c r="BD943" s="78"/>
      <c r="BE943" s="78"/>
      <c r="BF943" s="78"/>
      <c r="BG943" s="78"/>
      <c r="BH943" s="78"/>
      <c r="BI943" s="78"/>
      <c r="BJ943" s="78"/>
      <c r="BK943" s="78"/>
      <c r="BL943" s="78"/>
      <c r="BM943" s="78"/>
      <c r="BN943" s="36"/>
      <c r="BO943" s="36"/>
      <c r="BP943" s="36"/>
      <c r="BQ943" s="73"/>
      <c r="BR943" s="36"/>
    </row>
    <row r="944" spans="1:70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78"/>
      <c r="BB944" s="78"/>
      <c r="BC944" s="78"/>
      <c r="BD944" s="78"/>
      <c r="BE944" s="78"/>
      <c r="BF944" s="78"/>
      <c r="BG944" s="78"/>
      <c r="BH944" s="78"/>
      <c r="BI944" s="78"/>
      <c r="BJ944" s="78"/>
      <c r="BK944" s="78"/>
      <c r="BL944" s="78"/>
      <c r="BM944" s="78"/>
      <c r="BN944" s="36"/>
      <c r="BO944" s="36"/>
      <c r="BP944" s="36"/>
      <c r="BQ944" s="73"/>
      <c r="BR944" s="36"/>
    </row>
    <row r="945" spans="1:70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78"/>
      <c r="BB945" s="78"/>
      <c r="BC945" s="78"/>
      <c r="BD945" s="78"/>
      <c r="BE945" s="78"/>
      <c r="BF945" s="78"/>
      <c r="BG945" s="78"/>
      <c r="BH945" s="78"/>
      <c r="BI945" s="78"/>
      <c r="BJ945" s="78"/>
      <c r="BK945" s="78"/>
      <c r="BL945" s="78"/>
      <c r="BM945" s="78"/>
      <c r="BN945" s="36"/>
      <c r="BO945" s="36"/>
      <c r="BP945" s="36"/>
      <c r="BQ945" s="73"/>
      <c r="BR945" s="36"/>
    </row>
    <row r="946" spans="1:70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78"/>
      <c r="BB946" s="78"/>
      <c r="BC946" s="78"/>
      <c r="BD946" s="78"/>
      <c r="BE946" s="78"/>
      <c r="BF946" s="78"/>
      <c r="BG946" s="78"/>
      <c r="BH946" s="78"/>
      <c r="BI946" s="78"/>
      <c r="BJ946" s="78"/>
      <c r="BK946" s="78"/>
      <c r="BL946" s="78"/>
      <c r="BM946" s="78"/>
      <c r="BN946" s="36"/>
      <c r="BO946" s="36"/>
      <c r="BP946" s="36"/>
      <c r="BQ946" s="73"/>
      <c r="BR946" s="36"/>
    </row>
    <row r="947" spans="1:70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78"/>
      <c r="BB947" s="78"/>
      <c r="BC947" s="78"/>
      <c r="BD947" s="78"/>
      <c r="BE947" s="78"/>
      <c r="BF947" s="78"/>
      <c r="BG947" s="78"/>
      <c r="BH947" s="78"/>
      <c r="BI947" s="78"/>
      <c r="BJ947" s="78"/>
      <c r="BK947" s="78"/>
      <c r="BL947" s="78"/>
      <c r="BM947" s="78"/>
      <c r="BN947" s="36"/>
      <c r="BO947" s="36"/>
      <c r="BP947" s="36"/>
      <c r="BQ947" s="73"/>
      <c r="BR947" s="36"/>
    </row>
    <row r="948" spans="1:70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78"/>
      <c r="BB948" s="78"/>
      <c r="BC948" s="78"/>
      <c r="BD948" s="78"/>
      <c r="BE948" s="78"/>
      <c r="BF948" s="78"/>
      <c r="BG948" s="78"/>
      <c r="BH948" s="78"/>
      <c r="BI948" s="78"/>
      <c r="BJ948" s="78"/>
      <c r="BK948" s="78"/>
      <c r="BL948" s="78"/>
      <c r="BM948" s="78"/>
      <c r="BN948" s="36"/>
      <c r="BO948" s="36"/>
      <c r="BP948" s="36"/>
      <c r="BQ948" s="73"/>
      <c r="BR948" s="36"/>
    </row>
    <row r="949" spans="1:70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78"/>
      <c r="BB949" s="78"/>
      <c r="BC949" s="78"/>
      <c r="BD949" s="78"/>
      <c r="BE949" s="78"/>
      <c r="BF949" s="78"/>
      <c r="BG949" s="78"/>
      <c r="BH949" s="78"/>
      <c r="BI949" s="78"/>
      <c r="BJ949" s="78"/>
      <c r="BK949" s="78"/>
      <c r="BL949" s="78"/>
      <c r="BM949" s="78"/>
      <c r="BN949" s="36"/>
      <c r="BO949" s="36"/>
      <c r="BP949" s="36"/>
      <c r="BQ949" s="73"/>
      <c r="BR949" s="36"/>
    </row>
    <row r="950" spans="1:70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78"/>
      <c r="BB950" s="78"/>
      <c r="BC950" s="78"/>
      <c r="BD950" s="78"/>
      <c r="BE950" s="78"/>
      <c r="BF950" s="78"/>
      <c r="BG950" s="78"/>
      <c r="BH950" s="78"/>
      <c r="BI950" s="78"/>
      <c r="BJ950" s="78"/>
      <c r="BK950" s="78"/>
      <c r="BL950" s="78"/>
      <c r="BM950" s="78"/>
      <c r="BN950" s="36"/>
      <c r="BO950" s="36"/>
      <c r="BP950" s="36"/>
      <c r="BQ950" s="73"/>
      <c r="BR950" s="36"/>
    </row>
    <row r="951" spans="1:70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78"/>
      <c r="BB951" s="78"/>
      <c r="BC951" s="78"/>
      <c r="BD951" s="78"/>
      <c r="BE951" s="78"/>
      <c r="BF951" s="78"/>
      <c r="BG951" s="78"/>
      <c r="BH951" s="78"/>
      <c r="BI951" s="78"/>
      <c r="BJ951" s="78"/>
      <c r="BK951" s="78"/>
      <c r="BL951" s="78"/>
      <c r="BM951" s="78"/>
      <c r="BN951" s="36"/>
      <c r="BO951" s="36"/>
      <c r="BP951" s="36"/>
      <c r="BQ951" s="73"/>
      <c r="BR951" s="36"/>
    </row>
    <row r="952" spans="1:70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78"/>
      <c r="BB952" s="78"/>
      <c r="BC952" s="78"/>
      <c r="BD952" s="78"/>
      <c r="BE952" s="78"/>
      <c r="BF952" s="78"/>
      <c r="BG952" s="78"/>
      <c r="BH952" s="78"/>
      <c r="BI952" s="78"/>
      <c r="BJ952" s="78"/>
      <c r="BK952" s="78"/>
      <c r="BL952" s="78"/>
      <c r="BM952" s="78"/>
      <c r="BN952" s="36"/>
      <c r="BO952" s="36"/>
      <c r="BP952" s="36"/>
      <c r="BQ952" s="73"/>
      <c r="BR952" s="36"/>
    </row>
    <row r="953" spans="1:70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78"/>
      <c r="BB953" s="78"/>
      <c r="BC953" s="78"/>
      <c r="BD953" s="78"/>
      <c r="BE953" s="78"/>
      <c r="BF953" s="78"/>
      <c r="BG953" s="78"/>
      <c r="BH953" s="78"/>
      <c r="BI953" s="78"/>
      <c r="BJ953" s="78"/>
      <c r="BK953" s="78"/>
      <c r="BL953" s="78"/>
      <c r="BM953" s="78"/>
      <c r="BN953" s="36"/>
      <c r="BO953" s="36"/>
      <c r="BP953" s="36"/>
      <c r="BQ953" s="73"/>
      <c r="BR953" s="36"/>
    </row>
    <row r="954" spans="1:70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78"/>
      <c r="BB954" s="78"/>
      <c r="BC954" s="78"/>
      <c r="BD954" s="78"/>
      <c r="BE954" s="78"/>
      <c r="BF954" s="78"/>
      <c r="BG954" s="78"/>
      <c r="BH954" s="78"/>
      <c r="BI954" s="78"/>
      <c r="BJ954" s="78"/>
      <c r="BK954" s="78"/>
      <c r="BL954" s="78"/>
      <c r="BM954" s="78"/>
      <c r="BN954" s="36"/>
      <c r="BO954" s="36"/>
      <c r="BP954" s="36"/>
      <c r="BQ954" s="73"/>
      <c r="BR954" s="36"/>
    </row>
    <row r="955" spans="1:70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78"/>
      <c r="BB955" s="78"/>
      <c r="BC955" s="78"/>
      <c r="BD955" s="78"/>
      <c r="BE955" s="78"/>
      <c r="BF955" s="78"/>
      <c r="BG955" s="78"/>
      <c r="BH955" s="78"/>
      <c r="BI955" s="78"/>
      <c r="BJ955" s="78"/>
      <c r="BK955" s="78"/>
      <c r="BL955" s="78"/>
      <c r="BM955" s="78"/>
      <c r="BN955" s="36"/>
      <c r="BO955" s="36"/>
      <c r="BP955" s="36"/>
      <c r="BQ955" s="73"/>
      <c r="BR955" s="36"/>
    </row>
    <row r="956" spans="1:70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78"/>
      <c r="BB956" s="78"/>
      <c r="BC956" s="78"/>
      <c r="BD956" s="78"/>
      <c r="BE956" s="78"/>
      <c r="BF956" s="78"/>
      <c r="BG956" s="78"/>
      <c r="BH956" s="78"/>
      <c r="BI956" s="78"/>
      <c r="BJ956" s="78"/>
      <c r="BK956" s="78"/>
      <c r="BL956" s="78"/>
      <c r="BM956" s="78"/>
      <c r="BN956" s="36"/>
      <c r="BO956" s="36"/>
      <c r="BP956" s="36"/>
      <c r="BQ956" s="73"/>
      <c r="BR956" s="36"/>
    </row>
    <row r="957" spans="1:70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78"/>
      <c r="BB957" s="78"/>
      <c r="BC957" s="78"/>
      <c r="BD957" s="78"/>
      <c r="BE957" s="78"/>
      <c r="BF957" s="78"/>
      <c r="BG957" s="78"/>
      <c r="BH957" s="78"/>
      <c r="BI957" s="78"/>
      <c r="BJ957" s="78"/>
      <c r="BK957" s="78"/>
      <c r="BL957" s="78"/>
      <c r="BM957" s="78"/>
      <c r="BN957" s="36"/>
      <c r="BO957" s="36"/>
      <c r="BP957" s="36"/>
      <c r="BQ957" s="73"/>
      <c r="BR957" s="36"/>
    </row>
    <row r="958" spans="1:70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78"/>
      <c r="BB958" s="78"/>
      <c r="BC958" s="78"/>
      <c r="BD958" s="78"/>
      <c r="BE958" s="78"/>
      <c r="BF958" s="78"/>
      <c r="BG958" s="78"/>
      <c r="BH958" s="78"/>
      <c r="BI958" s="78"/>
      <c r="BJ958" s="78"/>
      <c r="BK958" s="78"/>
      <c r="BL958" s="78"/>
      <c r="BM958" s="78"/>
      <c r="BN958" s="36"/>
      <c r="BO958" s="36"/>
      <c r="BP958" s="36"/>
      <c r="BQ958" s="73"/>
      <c r="BR958" s="36"/>
    </row>
    <row r="959" spans="1:70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78"/>
      <c r="BB959" s="78"/>
      <c r="BC959" s="78"/>
      <c r="BD959" s="78"/>
      <c r="BE959" s="78"/>
      <c r="BF959" s="78"/>
      <c r="BG959" s="78"/>
      <c r="BH959" s="78"/>
      <c r="BI959" s="78"/>
      <c r="BJ959" s="78"/>
      <c r="BK959" s="78"/>
      <c r="BL959" s="78"/>
      <c r="BM959" s="78"/>
      <c r="BN959" s="36"/>
      <c r="BO959" s="36"/>
      <c r="BP959" s="36"/>
      <c r="BQ959" s="73"/>
      <c r="BR959" s="36"/>
    </row>
    <row r="960" spans="1:70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78"/>
      <c r="BB960" s="78"/>
      <c r="BC960" s="78"/>
      <c r="BD960" s="78"/>
      <c r="BE960" s="78"/>
      <c r="BF960" s="78"/>
      <c r="BG960" s="78"/>
      <c r="BH960" s="78"/>
      <c r="BI960" s="78"/>
      <c r="BJ960" s="78"/>
      <c r="BK960" s="78"/>
      <c r="BL960" s="78"/>
      <c r="BM960" s="78"/>
      <c r="BN960" s="36"/>
      <c r="BO960" s="36"/>
      <c r="BP960" s="36"/>
      <c r="BQ960" s="73"/>
      <c r="BR960" s="36"/>
    </row>
    <row r="961" spans="1:70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78"/>
      <c r="BB961" s="78"/>
      <c r="BC961" s="78"/>
      <c r="BD961" s="78"/>
      <c r="BE961" s="78"/>
      <c r="BF961" s="78"/>
      <c r="BG961" s="78"/>
      <c r="BH961" s="78"/>
      <c r="BI961" s="78"/>
      <c r="BJ961" s="78"/>
      <c r="BK961" s="78"/>
      <c r="BL961" s="78"/>
      <c r="BM961" s="78"/>
      <c r="BN961" s="36"/>
      <c r="BO961" s="36"/>
      <c r="BP961" s="36"/>
      <c r="BQ961" s="73"/>
      <c r="BR961" s="36"/>
    </row>
    <row r="962" spans="1:70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78"/>
      <c r="BB962" s="78"/>
      <c r="BC962" s="78"/>
      <c r="BD962" s="78"/>
      <c r="BE962" s="78"/>
      <c r="BF962" s="78"/>
      <c r="BG962" s="78"/>
      <c r="BH962" s="78"/>
      <c r="BI962" s="78"/>
      <c r="BJ962" s="78"/>
      <c r="BK962" s="78"/>
      <c r="BL962" s="78"/>
      <c r="BM962" s="78"/>
      <c r="BN962" s="36"/>
      <c r="BO962" s="36"/>
      <c r="BP962" s="36"/>
      <c r="BQ962" s="73"/>
      <c r="BR962" s="36"/>
    </row>
    <row r="963" spans="1:70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78"/>
      <c r="BB963" s="78"/>
      <c r="BC963" s="78"/>
      <c r="BD963" s="78"/>
      <c r="BE963" s="78"/>
      <c r="BF963" s="78"/>
      <c r="BG963" s="78"/>
      <c r="BH963" s="78"/>
      <c r="BI963" s="78"/>
      <c r="BJ963" s="78"/>
      <c r="BK963" s="78"/>
      <c r="BL963" s="78"/>
      <c r="BM963" s="78"/>
      <c r="BN963" s="36"/>
      <c r="BO963" s="36"/>
      <c r="BP963" s="36"/>
      <c r="BQ963" s="73"/>
      <c r="BR963" s="36"/>
    </row>
    <row r="964" spans="1:70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78"/>
      <c r="BB964" s="78"/>
      <c r="BC964" s="78"/>
      <c r="BD964" s="78"/>
      <c r="BE964" s="78"/>
      <c r="BF964" s="78"/>
      <c r="BG964" s="78"/>
      <c r="BH964" s="78"/>
      <c r="BI964" s="78"/>
      <c r="BJ964" s="78"/>
      <c r="BK964" s="78"/>
      <c r="BL964" s="78"/>
      <c r="BM964" s="78"/>
      <c r="BN964" s="36"/>
      <c r="BO964" s="36"/>
      <c r="BP964" s="36"/>
      <c r="BQ964" s="73"/>
      <c r="BR964" s="36"/>
    </row>
    <row r="965" spans="1:70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78"/>
      <c r="BB965" s="78"/>
      <c r="BC965" s="78"/>
      <c r="BD965" s="78"/>
      <c r="BE965" s="78"/>
      <c r="BF965" s="78"/>
      <c r="BG965" s="78"/>
      <c r="BH965" s="78"/>
      <c r="BI965" s="78"/>
      <c r="BJ965" s="78"/>
      <c r="BK965" s="78"/>
      <c r="BL965" s="78"/>
      <c r="BM965" s="78"/>
      <c r="BN965" s="36"/>
      <c r="BO965" s="36"/>
      <c r="BP965" s="36"/>
      <c r="BQ965" s="73"/>
      <c r="BR965" s="36"/>
    </row>
    <row r="966" spans="1:70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78"/>
      <c r="BB966" s="78"/>
      <c r="BC966" s="78"/>
      <c r="BD966" s="78"/>
      <c r="BE966" s="78"/>
      <c r="BF966" s="78"/>
      <c r="BG966" s="78"/>
      <c r="BH966" s="78"/>
      <c r="BI966" s="78"/>
      <c r="BJ966" s="78"/>
      <c r="BK966" s="78"/>
      <c r="BL966" s="78"/>
      <c r="BM966" s="78"/>
      <c r="BN966" s="36"/>
      <c r="BO966" s="36"/>
      <c r="BP966" s="36"/>
      <c r="BQ966" s="73"/>
      <c r="BR966" s="36"/>
    </row>
    <row r="967" spans="1:70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78"/>
      <c r="BB967" s="78"/>
      <c r="BC967" s="78"/>
      <c r="BD967" s="78"/>
      <c r="BE967" s="78"/>
      <c r="BF967" s="78"/>
      <c r="BG967" s="78"/>
      <c r="BH967" s="78"/>
      <c r="BI967" s="78"/>
      <c r="BJ967" s="78"/>
      <c r="BK967" s="78"/>
      <c r="BL967" s="78"/>
      <c r="BM967" s="78"/>
      <c r="BN967" s="36"/>
      <c r="BO967" s="36"/>
      <c r="BP967" s="36"/>
      <c r="BQ967" s="73"/>
      <c r="BR967" s="36"/>
    </row>
    <row r="968" spans="1:70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78"/>
      <c r="BB968" s="78"/>
      <c r="BC968" s="78"/>
      <c r="BD968" s="78"/>
      <c r="BE968" s="78"/>
      <c r="BF968" s="78"/>
      <c r="BG968" s="78"/>
      <c r="BH968" s="78"/>
      <c r="BI968" s="78"/>
      <c r="BJ968" s="78"/>
      <c r="BK968" s="78"/>
      <c r="BL968" s="78"/>
      <c r="BM968" s="78"/>
      <c r="BN968" s="36"/>
      <c r="BO968" s="36"/>
      <c r="BP968" s="36"/>
      <c r="BQ968" s="73"/>
      <c r="BR968" s="36"/>
    </row>
    <row r="969" spans="1:70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78"/>
      <c r="BB969" s="78"/>
      <c r="BC969" s="78"/>
      <c r="BD969" s="78"/>
      <c r="BE969" s="78"/>
      <c r="BF969" s="78"/>
      <c r="BG969" s="78"/>
      <c r="BH969" s="78"/>
      <c r="BI969" s="78"/>
      <c r="BJ969" s="78"/>
      <c r="BK969" s="78"/>
      <c r="BL969" s="78"/>
      <c r="BM969" s="78"/>
      <c r="BN969" s="36"/>
      <c r="BO969" s="36"/>
      <c r="BP969" s="36"/>
      <c r="BQ969" s="73"/>
      <c r="BR969" s="36"/>
    </row>
    <row r="970" spans="1:70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78"/>
      <c r="BB970" s="78"/>
      <c r="BC970" s="78"/>
      <c r="BD970" s="78"/>
      <c r="BE970" s="78"/>
      <c r="BF970" s="78"/>
      <c r="BG970" s="78"/>
      <c r="BH970" s="78"/>
      <c r="BI970" s="78"/>
      <c r="BJ970" s="78"/>
      <c r="BK970" s="78"/>
      <c r="BL970" s="78"/>
      <c r="BM970" s="78"/>
      <c r="BN970" s="36"/>
      <c r="BO970" s="36"/>
      <c r="BP970" s="36"/>
      <c r="BQ970" s="73"/>
      <c r="BR970" s="36"/>
    </row>
    <row r="971" spans="1:70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78"/>
      <c r="BB971" s="78"/>
      <c r="BC971" s="78"/>
      <c r="BD971" s="78"/>
      <c r="BE971" s="78"/>
      <c r="BF971" s="78"/>
      <c r="BG971" s="78"/>
      <c r="BH971" s="78"/>
      <c r="BI971" s="78"/>
      <c r="BJ971" s="78"/>
      <c r="BK971" s="78"/>
      <c r="BL971" s="78"/>
      <c r="BM971" s="78"/>
      <c r="BN971" s="36"/>
      <c r="BO971" s="36"/>
      <c r="BP971" s="36"/>
      <c r="BQ971" s="73"/>
      <c r="BR971" s="36"/>
    </row>
    <row r="972" spans="1:70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78"/>
      <c r="BB972" s="78"/>
      <c r="BC972" s="78"/>
      <c r="BD972" s="78"/>
      <c r="BE972" s="78"/>
      <c r="BF972" s="78"/>
      <c r="BG972" s="78"/>
      <c r="BH972" s="78"/>
      <c r="BI972" s="78"/>
      <c r="BJ972" s="78"/>
      <c r="BK972" s="78"/>
      <c r="BL972" s="78"/>
      <c r="BM972" s="78"/>
      <c r="BN972" s="36"/>
      <c r="BO972" s="36"/>
      <c r="BP972" s="36"/>
      <c r="BQ972" s="73"/>
      <c r="BR972" s="36"/>
    </row>
    <row r="973" spans="1:70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78"/>
      <c r="BB973" s="78"/>
      <c r="BC973" s="78"/>
      <c r="BD973" s="78"/>
      <c r="BE973" s="78"/>
      <c r="BF973" s="78"/>
      <c r="BG973" s="78"/>
      <c r="BH973" s="78"/>
      <c r="BI973" s="78"/>
      <c r="BJ973" s="78"/>
      <c r="BK973" s="78"/>
      <c r="BL973" s="78"/>
      <c r="BM973" s="78"/>
      <c r="BN973" s="36"/>
      <c r="BO973" s="36"/>
      <c r="BP973" s="36"/>
      <c r="BQ973" s="73"/>
      <c r="BR973" s="36"/>
    </row>
    <row r="974" spans="1:70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78"/>
      <c r="BB974" s="78"/>
      <c r="BC974" s="78"/>
      <c r="BD974" s="78"/>
      <c r="BE974" s="78"/>
      <c r="BF974" s="78"/>
      <c r="BG974" s="78"/>
      <c r="BH974" s="78"/>
      <c r="BI974" s="78"/>
      <c r="BJ974" s="78"/>
      <c r="BK974" s="78"/>
      <c r="BL974" s="78"/>
      <c r="BM974" s="78"/>
      <c r="BN974" s="36"/>
      <c r="BO974" s="36"/>
      <c r="BP974" s="36"/>
      <c r="BQ974" s="73"/>
      <c r="BR974" s="36"/>
    </row>
    <row r="975" spans="1:70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78"/>
      <c r="BB975" s="78"/>
      <c r="BC975" s="78"/>
      <c r="BD975" s="78"/>
      <c r="BE975" s="78"/>
      <c r="BF975" s="78"/>
      <c r="BG975" s="78"/>
      <c r="BH975" s="78"/>
      <c r="BI975" s="78"/>
      <c r="BJ975" s="78"/>
      <c r="BK975" s="78"/>
      <c r="BL975" s="78"/>
      <c r="BM975" s="78"/>
      <c r="BN975" s="36"/>
      <c r="BO975" s="36"/>
      <c r="BP975" s="36"/>
      <c r="BQ975" s="73"/>
      <c r="BR975" s="36"/>
    </row>
    <row r="976" spans="1:70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78"/>
      <c r="BB976" s="78"/>
      <c r="BC976" s="78"/>
      <c r="BD976" s="78"/>
      <c r="BE976" s="78"/>
      <c r="BF976" s="78"/>
      <c r="BG976" s="78"/>
      <c r="BH976" s="78"/>
      <c r="BI976" s="78"/>
      <c r="BJ976" s="78"/>
      <c r="BK976" s="78"/>
      <c r="BL976" s="78"/>
      <c r="BM976" s="78"/>
      <c r="BN976" s="36"/>
      <c r="BO976" s="36"/>
      <c r="BP976" s="36"/>
      <c r="BQ976" s="73"/>
      <c r="BR976" s="36"/>
    </row>
    <row r="977" spans="1:70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78"/>
      <c r="BB977" s="78"/>
      <c r="BC977" s="78"/>
      <c r="BD977" s="78"/>
      <c r="BE977" s="78"/>
      <c r="BF977" s="78"/>
      <c r="BG977" s="78"/>
      <c r="BH977" s="78"/>
      <c r="BI977" s="78"/>
      <c r="BJ977" s="78"/>
      <c r="BK977" s="78"/>
      <c r="BL977" s="78"/>
      <c r="BM977" s="78"/>
      <c r="BN977" s="36"/>
      <c r="BO977" s="36"/>
      <c r="BP977" s="36"/>
      <c r="BQ977" s="73"/>
      <c r="BR977" s="36"/>
    </row>
    <row r="978" spans="1:70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78"/>
      <c r="BB978" s="78"/>
      <c r="BC978" s="78"/>
      <c r="BD978" s="78"/>
      <c r="BE978" s="78"/>
      <c r="BF978" s="78"/>
      <c r="BG978" s="78"/>
      <c r="BH978" s="78"/>
      <c r="BI978" s="78"/>
      <c r="BJ978" s="78"/>
      <c r="BK978" s="78"/>
      <c r="BL978" s="78"/>
      <c r="BM978" s="78"/>
      <c r="BN978" s="36"/>
      <c r="BO978" s="36"/>
      <c r="BP978" s="36"/>
      <c r="BQ978" s="73"/>
      <c r="BR978" s="36"/>
    </row>
    <row r="979" spans="1:70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78"/>
      <c r="BB979" s="78"/>
      <c r="BC979" s="78"/>
      <c r="BD979" s="78"/>
      <c r="BE979" s="78"/>
      <c r="BF979" s="78"/>
      <c r="BG979" s="78"/>
      <c r="BH979" s="78"/>
      <c r="BI979" s="78"/>
      <c r="BJ979" s="78"/>
      <c r="BK979" s="78"/>
      <c r="BL979" s="78"/>
      <c r="BM979" s="78"/>
      <c r="BN979" s="36"/>
      <c r="BO979" s="36"/>
      <c r="BP979" s="36"/>
      <c r="BQ979" s="73"/>
      <c r="BR979" s="36"/>
    </row>
    <row r="980" spans="1:70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78"/>
      <c r="BB980" s="78"/>
      <c r="BC980" s="78"/>
      <c r="BD980" s="78"/>
      <c r="BE980" s="78"/>
      <c r="BF980" s="78"/>
      <c r="BG980" s="78"/>
      <c r="BH980" s="78"/>
      <c r="BI980" s="78"/>
      <c r="BJ980" s="78"/>
      <c r="BK980" s="78"/>
      <c r="BL980" s="78"/>
      <c r="BM980" s="78"/>
      <c r="BN980" s="36"/>
      <c r="BO980" s="36"/>
      <c r="BP980" s="36"/>
      <c r="BQ980" s="73"/>
      <c r="BR980" s="36"/>
    </row>
    <row r="981" spans="1:70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78"/>
      <c r="BB981" s="78"/>
      <c r="BC981" s="78"/>
      <c r="BD981" s="78"/>
      <c r="BE981" s="78"/>
      <c r="BF981" s="78"/>
      <c r="BG981" s="78"/>
      <c r="BH981" s="78"/>
      <c r="BI981" s="78"/>
      <c r="BJ981" s="78"/>
      <c r="BK981" s="78"/>
      <c r="BL981" s="78"/>
      <c r="BM981" s="78"/>
      <c r="BN981" s="36"/>
      <c r="BO981" s="36"/>
      <c r="BP981" s="36"/>
      <c r="BQ981" s="73"/>
      <c r="BR981" s="36"/>
    </row>
    <row r="982" spans="1:70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78"/>
      <c r="BB982" s="78"/>
      <c r="BC982" s="78"/>
      <c r="BD982" s="78"/>
      <c r="BE982" s="78"/>
      <c r="BF982" s="78"/>
      <c r="BG982" s="78"/>
      <c r="BH982" s="78"/>
      <c r="BI982" s="78"/>
      <c r="BJ982" s="78"/>
      <c r="BK982" s="78"/>
      <c r="BL982" s="78"/>
      <c r="BM982" s="78"/>
      <c r="BN982" s="36"/>
      <c r="BO982" s="36"/>
      <c r="BP982" s="36"/>
      <c r="BQ982" s="73"/>
      <c r="BR982" s="36"/>
    </row>
    <row r="983" spans="1:70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78"/>
      <c r="BB983" s="78"/>
      <c r="BC983" s="78"/>
      <c r="BD983" s="78"/>
      <c r="BE983" s="78"/>
      <c r="BF983" s="78"/>
      <c r="BG983" s="78"/>
      <c r="BH983" s="78"/>
      <c r="BI983" s="78"/>
      <c r="BJ983" s="78"/>
      <c r="BK983" s="78"/>
      <c r="BL983" s="78"/>
      <c r="BM983" s="78"/>
      <c r="BN983" s="36"/>
      <c r="BO983" s="36"/>
      <c r="BP983" s="36"/>
      <c r="BQ983" s="73"/>
      <c r="BR983" s="36"/>
    </row>
    <row r="984" spans="1:70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78"/>
      <c r="BB984" s="78"/>
      <c r="BC984" s="78"/>
      <c r="BD984" s="78"/>
      <c r="BE984" s="78"/>
      <c r="BF984" s="78"/>
      <c r="BG984" s="78"/>
      <c r="BH984" s="78"/>
      <c r="BI984" s="78"/>
      <c r="BJ984" s="78"/>
      <c r="BK984" s="78"/>
      <c r="BL984" s="78"/>
      <c r="BM984" s="78"/>
      <c r="BN984" s="36"/>
      <c r="BO984" s="36"/>
      <c r="BP984" s="36"/>
      <c r="BQ984" s="73"/>
      <c r="BR984" s="36"/>
    </row>
    <row r="985" spans="1:70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78"/>
      <c r="BB985" s="78"/>
      <c r="BC985" s="78"/>
      <c r="BD985" s="78"/>
      <c r="BE985" s="78"/>
      <c r="BF985" s="78"/>
      <c r="BG985" s="78"/>
      <c r="BH985" s="78"/>
      <c r="BI985" s="78"/>
      <c r="BJ985" s="78"/>
      <c r="BK985" s="78"/>
      <c r="BL985" s="78"/>
      <c r="BM985" s="78"/>
      <c r="BN985" s="36"/>
      <c r="BO985" s="36"/>
      <c r="BP985" s="36"/>
      <c r="BQ985" s="73"/>
      <c r="BR985" s="36"/>
    </row>
    <row r="986" spans="1:70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78"/>
      <c r="BB986" s="78"/>
      <c r="BC986" s="78"/>
      <c r="BD986" s="78"/>
      <c r="BE986" s="78"/>
      <c r="BF986" s="78"/>
      <c r="BG986" s="78"/>
      <c r="BH986" s="78"/>
      <c r="BI986" s="78"/>
      <c r="BJ986" s="78"/>
      <c r="BK986" s="78"/>
      <c r="BL986" s="78"/>
      <c r="BM986" s="78"/>
      <c r="BN986" s="36"/>
      <c r="BO986" s="36"/>
      <c r="BP986" s="36"/>
      <c r="BQ986" s="73"/>
      <c r="BR986" s="36"/>
    </row>
    <row r="987" spans="1:70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78"/>
      <c r="BB987" s="78"/>
      <c r="BC987" s="78"/>
      <c r="BD987" s="78"/>
      <c r="BE987" s="78"/>
      <c r="BF987" s="78"/>
      <c r="BG987" s="78"/>
      <c r="BH987" s="78"/>
      <c r="BI987" s="78"/>
      <c r="BJ987" s="78"/>
      <c r="BK987" s="78"/>
      <c r="BL987" s="78"/>
      <c r="BM987" s="78"/>
      <c r="BN987" s="36"/>
      <c r="BO987" s="36"/>
      <c r="BP987" s="36"/>
      <c r="BQ987" s="73"/>
      <c r="BR987" s="36"/>
    </row>
    <row r="988" spans="1:70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78"/>
      <c r="BB988" s="78"/>
      <c r="BC988" s="78"/>
      <c r="BD988" s="78"/>
      <c r="BE988" s="78"/>
      <c r="BF988" s="78"/>
      <c r="BG988" s="78"/>
      <c r="BH988" s="78"/>
      <c r="BI988" s="78"/>
      <c r="BJ988" s="78"/>
      <c r="BK988" s="78"/>
      <c r="BL988" s="78"/>
      <c r="BM988" s="78"/>
      <c r="BN988" s="36"/>
      <c r="BO988" s="36"/>
      <c r="BP988" s="36"/>
      <c r="BQ988" s="73"/>
      <c r="BR988" s="36"/>
    </row>
    <row r="989" spans="1:70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78"/>
      <c r="BB989" s="78"/>
      <c r="BC989" s="78"/>
      <c r="BD989" s="78"/>
      <c r="BE989" s="78"/>
      <c r="BF989" s="78"/>
      <c r="BG989" s="78"/>
      <c r="BH989" s="78"/>
      <c r="BI989" s="78"/>
      <c r="BJ989" s="78"/>
      <c r="BK989" s="78"/>
      <c r="BL989" s="78"/>
      <c r="BM989" s="78"/>
      <c r="BN989" s="36"/>
      <c r="BO989" s="36"/>
      <c r="BP989" s="36"/>
      <c r="BQ989" s="73"/>
      <c r="BR989" s="36"/>
    </row>
    <row r="990" spans="1:70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78"/>
      <c r="BB990" s="78"/>
      <c r="BC990" s="78"/>
      <c r="BD990" s="78"/>
      <c r="BE990" s="78"/>
      <c r="BF990" s="78"/>
      <c r="BG990" s="78"/>
      <c r="BH990" s="78"/>
      <c r="BI990" s="78"/>
      <c r="BJ990" s="78"/>
      <c r="BK990" s="78"/>
      <c r="BL990" s="78"/>
      <c r="BM990" s="78"/>
      <c r="BN990" s="36"/>
      <c r="BO990" s="36"/>
      <c r="BP990" s="36"/>
      <c r="BQ990" s="73"/>
      <c r="BR990" s="36"/>
    </row>
    <row r="991" spans="1:70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78"/>
      <c r="BB991" s="78"/>
      <c r="BC991" s="78"/>
      <c r="BD991" s="78"/>
      <c r="BE991" s="78"/>
      <c r="BF991" s="78"/>
      <c r="BG991" s="78"/>
      <c r="BH991" s="78"/>
      <c r="BI991" s="78"/>
      <c r="BJ991" s="78"/>
      <c r="BK991" s="78"/>
      <c r="BL991" s="78"/>
      <c r="BM991" s="78"/>
      <c r="BN991" s="36"/>
      <c r="BO991" s="36"/>
      <c r="BP991" s="36"/>
      <c r="BQ991" s="73"/>
      <c r="BR991" s="36"/>
    </row>
    <row r="992" spans="1:70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78"/>
      <c r="BB992" s="78"/>
      <c r="BC992" s="78"/>
      <c r="BD992" s="78"/>
      <c r="BE992" s="78"/>
      <c r="BF992" s="78"/>
      <c r="BG992" s="78"/>
      <c r="BH992" s="78"/>
      <c r="BI992" s="78"/>
      <c r="BJ992" s="78"/>
      <c r="BK992" s="78"/>
      <c r="BL992" s="78"/>
      <c r="BM992" s="78"/>
      <c r="BN992" s="36"/>
      <c r="BO992" s="36"/>
      <c r="BP992" s="36"/>
      <c r="BQ992" s="73"/>
      <c r="BR992" s="36"/>
    </row>
    <row r="993" spans="1:70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78"/>
      <c r="BB993" s="78"/>
      <c r="BC993" s="78"/>
      <c r="BD993" s="78"/>
      <c r="BE993" s="78"/>
      <c r="BF993" s="78"/>
      <c r="BG993" s="78"/>
      <c r="BH993" s="78"/>
      <c r="BI993" s="78"/>
      <c r="BJ993" s="78"/>
      <c r="BK993" s="78"/>
      <c r="BL993" s="78"/>
      <c r="BM993" s="78"/>
      <c r="BN993" s="36"/>
      <c r="BO993" s="36"/>
      <c r="BP993" s="36"/>
      <c r="BQ993" s="73"/>
      <c r="BR993" s="36"/>
    </row>
    <row r="994" spans="1:70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78"/>
      <c r="BB994" s="78"/>
      <c r="BC994" s="78"/>
      <c r="BD994" s="78"/>
      <c r="BE994" s="78"/>
      <c r="BF994" s="78"/>
      <c r="BG994" s="78"/>
      <c r="BH994" s="78"/>
      <c r="BI994" s="78"/>
      <c r="BJ994" s="78"/>
      <c r="BK994" s="78"/>
      <c r="BL994" s="78"/>
      <c r="BM994" s="78"/>
      <c r="BN994" s="36"/>
      <c r="BO994" s="36"/>
      <c r="BP994" s="36"/>
      <c r="BQ994" s="73"/>
      <c r="BR994" s="36"/>
    </row>
    <row r="995" spans="1:70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78"/>
      <c r="BB995" s="78"/>
      <c r="BC995" s="78"/>
      <c r="BD995" s="78"/>
      <c r="BE995" s="78"/>
      <c r="BF995" s="78"/>
      <c r="BG995" s="78"/>
      <c r="BH995" s="78"/>
      <c r="BI995" s="78"/>
      <c r="BJ995" s="78"/>
      <c r="BK995" s="78"/>
      <c r="BL995" s="78"/>
      <c r="BM995" s="78"/>
      <c r="BN995" s="36"/>
      <c r="BO995" s="36"/>
      <c r="BP995" s="36"/>
      <c r="BQ995" s="73"/>
      <c r="BR995" s="36"/>
    </row>
    <row r="996" spans="1:70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78"/>
      <c r="BB996" s="78"/>
      <c r="BC996" s="78"/>
      <c r="BD996" s="78"/>
      <c r="BE996" s="78"/>
      <c r="BF996" s="78"/>
      <c r="BG996" s="78"/>
      <c r="BH996" s="78"/>
      <c r="BI996" s="78"/>
      <c r="BJ996" s="78"/>
      <c r="BK996" s="78"/>
      <c r="BL996" s="78"/>
      <c r="BM996" s="78"/>
      <c r="BN996" s="36"/>
      <c r="BO996" s="36"/>
      <c r="BP996" s="36"/>
      <c r="BQ996" s="73"/>
      <c r="BR996" s="36"/>
    </row>
    <row r="997" spans="1:70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78"/>
      <c r="BB997" s="78"/>
      <c r="BC997" s="78"/>
      <c r="BD997" s="78"/>
      <c r="BE997" s="78"/>
      <c r="BF997" s="78"/>
      <c r="BG997" s="78"/>
      <c r="BH997" s="78"/>
      <c r="BI997" s="78"/>
      <c r="BJ997" s="78"/>
      <c r="BK997" s="78"/>
      <c r="BL997" s="78"/>
      <c r="BM997" s="78"/>
      <c r="BN997" s="36"/>
      <c r="BO997" s="36"/>
      <c r="BP997" s="36"/>
      <c r="BQ997" s="73"/>
      <c r="BR997" s="36"/>
    </row>
    <row r="998" spans="1:70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78"/>
      <c r="BB998" s="78"/>
      <c r="BC998" s="78"/>
      <c r="BD998" s="78"/>
      <c r="BE998" s="78"/>
      <c r="BF998" s="78"/>
      <c r="BG998" s="78"/>
      <c r="BH998" s="78"/>
      <c r="BI998" s="78"/>
      <c r="BJ998" s="78"/>
      <c r="BK998" s="78"/>
      <c r="BL998" s="78"/>
      <c r="BM998" s="78"/>
      <c r="BN998" s="36"/>
      <c r="BO998" s="36"/>
      <c r="BP998" s="36"/>
      <c r="BQ998" s="73"/>
      <c r="BR998" s="36"/>
    </row>
    <row r="999" spans="1:70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78"/>
      <c r="BB999" s="78"/>
      <c r="BC999" s="78"/>
      <c r="BD999" s="78"/>
      <c r="BE999" s="78"/>
      <c r="BF999" s="78"/>
      <c r="BG999" s="78"/>
      <c r="BH999" s="78"/>
      <c r="BI999" s="78"/>
      <c r="BJ999" s="78"/>
      <c r="BK999" s="78"/>
      <c r="BL999" s="78"/>
      <c r="BM999" s="78"/>
      <c r="BN999" s="36"/>
      <c r="BO999" s="36"/>
      <c r="BP999" s="36"/>
      <c r="BQ999" s="73"/>
      <c r="BR999" s="36"/>
    </row>
    <row r="1000" spans="1:70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78"/>
      <c r="BB1000" s="78"/>
      <c r="BC1000" s="78"/>
      <c r="BD1000" s="78"/>
      <c r="BE1000" s="78"/>
      <c r="BF1000" s="78"/>
      <c r="BG1000" s="78"/>
      <c r="BH1000" s="78"/>
      <c r="BI1000" s="78"/>
      <c r="BJ1000" s="78"/>
      <c r="BK1000" s="78"/>
      <c r="BL1000" s="78"/>
      <c r="BM1000" s="78"/>
      <c r="BN1000" s="36"/>
      <c r="BO1000" s="36"/>
      <c r="BP1000" s="36"/>
      <c r="BQ1000" s="73"/>
      <c r="BR1000" s="36"/>
    </row>
    <row r="1001" spans="1:70" ht="12.75" customHeight="1" x14ac:dyDescent="0.2">
      <c r="A1001" s="36"/>
      <c r="B1001" s="36"/>
      <c r="C1001" s="36"/>
      <c r="D1001" s="36"/>
      <c r="E1001" s="36"/>
      <c r="F1001" s="36"/>
      <c r="G1001" s="36"/>
      <c r="H1001" s="71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78"/>
      <c r="BB1001" s="78"/>
      <c r="BC1001" s="78"/>
      <c r="BD1001" s="78"/>
      <c r="BE1001" s="78"/>
      <c r="BF1001" s="78"/>
      <c r="BG1001" s="78"/>
      <c r="BH1001" s="78"/>
      <c r="BI1001" s="78"/>
      <c r="BJ1001" s="78"/>
      <c r="BK1001" s="78"/>
      <c r="BL1001" s="78"/>
      <c r="BM1001" s="78"/>
      <c r="BN1001" s="36"/>
      <c r="BO1001" s="36"/>
      <c r="BP1001" s="36"/>
      <c r="BQ1001" s="73"/>
      <c r="BR1001" s="36"/>
    </row>
    <row r="1002" spans="1:70" ht="12.75" customHeight="1" x14ac:dyDescent="0.2">
      <c r="A1002" s="36"/>
      <c r="B1002" s="36"/>
      <c r="C1002" s="36"/>
      <c r="D1002" s="36"/>
      <c r="E1002" s="36"/>
      <c r="F1002" s="36"/>
      <c r="G1002" s="36"/>
      <c r="H1002" s="71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78"/>
      <c r="BB1002" s="78"/>
      <c r="BC1002" s="78"/>
      <c r="BD1002" s="78"/>
      <c r="BE1002" s="78"/>
      <c r="BF1002" s="78"/>
      <c r="BG1002" s="78"/>
      <c r="BH1002" s="78"/>
      <c r="BI1002" s="78"/>
      <c r="BJ1002" s="78"/>
      <c r="BK1002" s="78"/>
      <c r="BL1002" s="78"/>
      <c r="BM1002" s="78"/>
      <c r="BN1002" s="36"/>
      <c r="BO1002" s="36"/>
      <c r="BP1002" s="36"/>
      <c r="BQ1002" s="73"/>
      <c r="BR1002" s="36"/>
    </row>
    <row r="1003" spans="1:70" ht="12.75" customHeight="1" x14ac:dyDescent="0.2">
      <c r="A1003" s="36"/>
      <c r="B1003" s="36"/>
      <c r="C1003" s="36"/>
      <c r="D1003" s="36"/>
      <c r="E1003" s="36"/>
      <c r="F1003" s="36"/>
      <c r="G1003" s="36"/>
      <c r="H1003" s="71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78"/>
      <c r="BB1003" s="78"/>
      <c r="BC1003" s="78"/>
      <c r="BD1003" s="78"/>
      <c r="BE1003" s="78"/>
      <c r="BF1003" s="78"/>
      <c r="BG1003" s="78"/>
      <c r="BH1003" s="78"/>
      <c r="BI1003" s="78"/>
      <c r="BJ1003" s="78"/>
      <c r="BK1003" s="78"/>
      <c r="BL1003" s="78"/>
      <c r="BM1003" s="78"/>
      <c r="BN1003" s="36"/>
      <c r="BO1003" s="36"/>
      <c r="BP1003" s="36"/>
      <c r="BQ1003" s="73"/>
      <c r="BR1003" s="36"/>
    </row>
    <row r="1004" spans="1:70" ht="12.75" customHeight="1" x14ac:dyDescent="0.2">
      <c r="A1004" s="36"/>
      <c r="B1004" s="36"/>
      <c r="C1004" s="36"/>
      <c r="D1004" s="36"/>
      <c r="E1004" s="36"/>
      <c r="F1004" s="36"/>
      <c r="G1004" s="36"/>
      <c r="H1004" s="71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78"/>
      <c r="BB1004" s="78"/>
      <c r="BC1004" s="78"/>
      <c r="BD1004" s="78"/>
      <c r="BE1004" s="78"/>
      <c r="BF1004" s="78"/>
      <c r="BG1004" s="78"/>
      <c r="BH1004" s="78"/>
      <c r="BI1004" s="78"/>
      <c r="BJ1004" s="78"/>
      <c r="BK1004" s="78"/>
      <c r="BL1004" s="78"/>
      <c r="BM1004" s="78"/>
      <c r="BN1004" s="36"/>
      <c r="BO1004" s="36"/>
      <c r="BP1004" s="36"/>
      <c r="BQ1004" s="73"/>
      <c r="BR1004" s="36"/>
    </row>
    <row r="1005" spans="1:70" ht="12.75" customHeight="1" x14ac:dyDescent="0.2">
      <c r="A1005" s="36"/>
      <c r="B1005" s="36"/>
      <c r="C1005" s="36"/>
      <c r="D1005" s="36"/>
      <c r="E1005" s="36"/>
      <c r="F1005" s="36"/>
      <c r="G1005" s="36"/>
      <c r="H1005" s="71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78"/>
      <c r="BB1005" s="78"/>
      <c r="BC1005" s="78"/>
      <c r="BD1005" s="78"/>
      <c r="BE1005" s="78"/>
      <c r="BF1005" s="78"/>
      <c r="BG1005" s="78"/>
      <c r="BH1005" s="78"/>
      <c r="BI1005" s="78"/>
      <c r="BJ1005" s="78"/>
      <c r="BK1005" s="78"/>
      <c r="BL1005" s="78"/>
      <c r="BM1005" s="78"/>
      <c r="BN1005" s="36"/>
      <c r="BO1005" s="36"/>
      <c r="BP1005" s="36"/>
      <c r="BQ1005" s="73"/>
      <c r="BR1005" s="36"/>
    </row>
    <row r="1006" spans="1:70" ht="12.75" customHeight="1" x14ac:dyDescent="0.2">
      <c r="A1006" s="36"/>
      <c r="B1006" s="36"/>
      <c r="C1006" s="36"/>
      <c r="D1006" s="36"/>
      <c r="E1006" s="36"/>
      <c r="F1006" s="36"/>
      <c r="G1006" s="36"/>
      <c r="H1006" s="71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78"/>
      <c r="BB1006" s="78"/>
      <c r="BC1006" s="78"/>
      <c r="BD1006" s="78"/>
      <c r="BE1006" s="78"/>
      <c r="BF1006" s="78"/>
      <c r="BG1006" s="78"/>
      <c r="BH1006" s="78"/>
      <c r="BI1006" s="78"/>
      <c r="BJ1006" s="78"/>
      <c r="BK1006" s="78"/>
      <c r="BL1006" s="78"/>
      <c r="BM1006" s="78"/>
      <c r="BN1006" s="36"/>
      <c r="BO1006" s="36"/>
      <c r="BP1006" s="36"/>
      <c r="BQ1006" s="73"/>
      <c r="BR1006" s="36"/>
    </row>
    <row r="1007" spans="1:70" ht="12.75" customHeight="1" x14ac:dyDescent="0.2">
      <c r="A1007" s="36"/>
      <c r="B1007" s="36"/>
      <c r="C1007" s="36"/>
      <c r="D1007" s="36"/>
      <c r="E1007" s="36"/>
      <c r="F1007" s="36"/>
      <c r="G1007" s="36"/>
      <c r="H1007" s="71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78"/>
      <c r="BB1007" s="78"/>
      <c r="BC1007" s="78"/>
      <c r="BD1007" s="78"/>
      <c r="BE1007" s="78"/>
      <c r="BF1007" s="78"/>
      <c r="BG1007" s="78"/>
      <c r="BH1007" s="78"/>
      <c r="BI1007" s="78"/>
      <c r="BJ1007" s="78"/>
      <c r="BK1007" s="78"/>
      <c r="BL1007" s="78"/>
      <c r="BM1007" s="78"/>
      <c r="BN1007" s="36"/>
      <c r="BO1007" s="36"/>
      <c r="BP1007" s="36"/>
      <c r="BQ1007" s="73"/>
      <c r="BR1007" s="36"/>
    </row>
    <row r="1008" spans="1:70" ht="12.75" customHeight="1" x14ac:dyDescent="0.2">
      <c r="A1008" s="36"/>
      <c r="B1008" s="36"/>
      <c r="C1008" s="36"/>
      <c r="D1008" s="36"/>
      <c r="E1008" s="36"/>
      <c r="F1008" s="36"/>
      <c r="G1008" s="36"/>
      <c r="H1008" s="71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78"/>
      <c r="BB1008" s="78"/>
      <c r="BC1008" s="78"/>
      <c r="BD1008" s="78"/>
      <c r="BE1008" s="78"/>
      <c r="BF1008" s="78"/>
      <c r="BG1008" s="78"/>
      <c r="BH1008" s="78"/>
      <c r="BI1008" s="78"/>
      <c r="BJ1008" s="78"/>
      <c r="BK1008" s="78"/>
      <c r="BL1008" s="78"/>
      <c r="BM1008" s="78"/>
      <c r="BN1008" s="36"/>
      <c r="BO1008" s="36"/>
      <c r="BP1008" s="36"/>
      <c r="BQ1008" s="73"/>
      <c r="BR1008" s="36"/>
    </row>
    <row r="1009" spans="1:70" ht="12.75" customHeight="1" x14ac:dyDescent="0.2">
      <c r="A1009" s="36"/>
      <c r="B1009" s="36"/>
      <c r="C1009" s="36"/>
      <c r="D1009" s="36"/>
      <c r="E1009" s="36"/>
      <c r="F1009" s="36"/>
      <c r="G1009" s="36"/>
      <c r="H1009" s="71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78"/>
      <c r="BB1009" s="78"/>
      <c r="BC1009" s="78"/>
      <c r="BD1009" s="78"/>
      <c r="BE1009" s="78"/>
      <c r="BF1009" s="78"/>
      <c r="BG1009" s="78"/>
      <c r="BH1009" s="78"/>
      <c r="BI1009" s="78"/>
      <c r="BJ1009" s="78"/>
      <c r="BK1009" s="78"/>
      <c r="BL1009" s="78"/>
      <c r="BM1009" s="78"/>
      <c r="BN1009" s="36"/>
      <c r="BO1009" s="36"/>
      <c r="BP1009" s="36"/>
      <c r="BQ1009" s="73"/>
      <c r="BR1009" s="36"/>
    </row>
    <row r="1010" spans="1:70" ht="12.75" customHeight="1" x14ac:dyDescent="0.2">
      <c r="A1010" s="36"/>
      <c r="B1010" s="36"/>
      <c r="C1010" s="36"/>
      <c r="D1010" s="36"/>
      <c r="E1010" s="36"/>
      <c r="F1010" s="36"/>
      <c r="G1010" s="36"/>
      <c r="H1010" s="71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78"/>
      <c r="BB1010" s="78"/>
      <c r="BC1010" s="78"/>
      <c r="BD1010" s="78"/>
      <c r="BE1010" s="78"/>
      <c r="BF1010" s="78"/>
      <c r="BG1010" s="78"/>
      <c r="BH1010" s="78"/>
      <c r="BI1010" s="78"/>
      <c r="BJ1010" s="78"/>
      <c r="BK1010" s="78"/>
      <c r="BL1010" s="78"/>
      <c r="BM1010" s="78"/>
      <c r="BN1010" s="36"/>
      <c r="BO1010" s="36"/>
      <c r="BP1010" s="36"/>
      <c r="BQ1010" s="73"/>
      <c r="BR1010" s="36"/>
    </row>
    <row r="1011" spans="1:70" ht="12.75" customHeight="1" x14ac:dyDescent="0.2">
      <c r="A1011" s="36"/>
      <c r="B1011" s="36"/>
      <c r="C1011" s="36"/>
      <c r="D1011" s="36"/>
      <c r="E1011" s="36"/>
      <c r="F1011" s="36"/>
      <c r="G1011" s="36"/>
      <c r="H1011" s="71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78"/>
      <c r="BB1011" s="78"/>
      <c r="BC1011" s="78"/>
      <c r="BD1011" s="78"/>
      <c r="BE1011" s="78"/>
      <c r="BF1011" s="78"/>
      <c r="BG1011" s="78"/>
      <c r="BH1011" s="78"/>
      <c r="BI1011" s="78"/>
      <c r="BJ1011" s="78"/>
      <c r="BK1011" s="78"/>
      <c r="BL1011" s="78"/>
      <c r="BM1011" s="78"/>
      <c r="BN1011" s="36"/>
      <c r="BO1011" s="36"/>
      <c r="BP1011" s="36"/>
      <c r="BQ1011" s="73"/>
      <c r="BR1011" s="36"/>
    </row>
    <row r="1012" spans="1:70" ht="12.75" customHeight="1" x14ac:dyDescent="0.2">
      <c r="A1012" s="36"/>
      <c r="B1012" s="36"/>
      <c r="C1012" s="36"/>
      <c r="D1012" s="36"/>
      <c r="E1012" s="36"/>
      <c r="F1012" s="36"/>
      <c r="G1012" s="36"/>
      <c r="H1012" s="71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78"/>
      <c r="BB1012" s="78"/>
      <c r="BC1012" s="78"/>
      <c r="BD1012" s="78"/>
      <c r="BE1012" s="78"/>
      <c r="BF1012" s="78"/>
      <c r="BG1012" s="78"/>
      <c r="BH1012" s="78"/>
      <c r="BI1012" s="78"/>
      <c r="BJ1012" s="78"/>
      <c r="BK1012" s="78"/>
      <c r="BL1012" s="78"/>
      <c r="BM1012" s="78"/>
      <c r="BN1012" s="36"/>
      <c r="BO1012" s="36"/>
      <c r="BP1012" s="36"/>
      <c r="BQ1012" s="73"/>
      <c r="BR1012" s="36"/>
    </row>
    <row r="1013" spans="1:70" ht="12.75" customHeight="1" x14ac:dyDescent="0.2">
      <c r="A1013" s="36"/>
      <c r="B1013" s="36"/>
      <c r="C1013" s="36"/>
      <c r="D1013" s="36"/>
      <c r="E1013" s="36"/>
      <c r="F1013" s="36"/>
      <c r="G1013" s="36"/>
      <c r="H1013" s="71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78"/>
      <c r="BB1013" s="78"/>
      <c r="BC1013" s="78"/>
      <c r="BD1013" s="78"/>
      <c r="BE1013" s="78"/>
      <c r="BF1013" s="78"/>
      <c r="BG1013" s="78"/>
      <c r="BH1013" s="78"/>
      <c r="BI1013" s="78"/>
      <c r="BJ1013" s="78"/>
      <c r="BK1013" s="78"/>
      <c r="BL1013" s="78"/>
      <c r="BM1013" s="78"/>
      <c r="BN1013" s="36"/>
      <c r="BO1013" s="36"/>
      <c r="BP1013" s="36"/>
      <c r="BQ1013" s="73"/>
      <c r="BR1013" s="36"/>
    </row>
    <row r="1014" spans="1:70" ht="12.75" customHeight="1" x14ac:dyDescent="0.2">
      <c r="A1014" s="36"/>
      <c r="B1014" s="36"/>
      <c r="C1014" s="36"/>
      <c r="D1014" s="36"/>
      <c r="E1014" s="36"/>
      <c r="F1014" s="36"/>
      <c r="G1014" s="36"/>
      <c r="H1014" s="71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78"/>
      <c r="BB1014" s="78"/>
      <c r="BC1014" s="78"/>
      <c r="BD1014" s="78"/>
      <c r="BE1014" s="78"/>
      <c r="BF1014" s="78"/>
      <c r="BG1014" s="78"/>
      <c r="BH1014" s="78"/>
      <c r="BI1014" s="78"/>
      <c r="BJ1014" s="78"/>
      <c r="BK1014" s="78"/>
      <c r="BL1014" s="78"/>
      <c r="BM1014" s="78"/>
      <c r="BN1014" s="36"/>
      <c r="BO1014" s="36"/>
      <c r="BP1014" s="36"/>
      <c r="BQ1014" s="73"/>
      <c r="BR1014" s="36"/>
    </row>
    <row r="1015" spans="1:70" ht="12.75" customHeight="1" x14ac:dyDescent="0.2">
      <c r="A1015" s="36"/>
      <c r="B1015" s="36"/>
      <c r="C1015" s="36"/>
      <c r="D1015" s="36"/>
      <c r="E1015" s="36"/>
      <c r="F1015" s="36"/>
      <c r="G1015" s="36"/>
      <c r="H1015" s="71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78"/>
      <c r="BB1015" s="78"/>
      <c r="BC1015" s="78"/>
      <c r="BD1015" s="78"/>
      <c r="BE1015" s="78"/>
      <c r="BF1015" s="78"/>
      <c r="BG1015" s="78"/>
      <c r="BH1015" s="78"/>
      <c r="BI1015" s="78"/>
      <c r="BJ1015" s="78"/>
      <c r="BK1015" s="78"/>
      <c r="BL1015" s="78"/>
      <c r="BM1015" s="78"/>
      <c r="BN1015" s="36"/>
      <c r="BO1015" s="36"/>
      <c r="BP1015" s="36"/>
      <c r="BQ1015" s="73"/>
      <c r="BR1015" s="36"/>
    </row>
    <row r="1016" spans="1:70" ht="12.75" customHeight="1" x14ac:dyDescent="0.2">
      <c r="A1016" s="36"/>
      <c r="B1016" s="36"/>
      <c r="C1016" s="36"/>
      <c r="D1016" s="36"/>
      <c r="E1016" s="36"/>
      <c r="F1016" s="36"/>
      <c r="G1016" s="36"/>
      <c r="H1016" s="71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78"/>
      <c r="BB1016" s="78"/>
      <c r="BC1016" s="78"/>
      <c r="BD1016" s="78"/>
      <c r="BE1016" s="78"/>
      <c r="BF1016" s="78"/>
      <c r="BG1016" s="78"/>
      <c r="BH1016" s="78"/>
      <c r="BI1016" s="78"/>
      <c r="BJ1016" s="78"/>
      <c r="BK1016" s="78"/>
      <c r="BL1016" s="78"/>
      <c r="BM1016" s="78"/>
      <c r="BN1016" s="36"/>
      <c r="BO1016" s="36"/>
      <c r="BP1016" s="36"/>
      <c r="BQ1016" s="73"/>
      <c r="BR1016" s="36"/>
    </row>
    <row r="1017" spans="1:70" ht="12.75" customHeight="1" x14ac:dyDescent="0.2">
      <c r="A1017" s="36"/>
      <c r="B1017" s="36"/>
      <c r="C1017" s="36"/>
      <c r="D1017" s="36"/>
      <c r="E1017" s="36"/>
      <c r="F1017" s="36"/>
      <c r="G1017" s="36"/>
      <c r="H1017" s="71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78"/>
      <c r="BB1017" s="78"/>
      <c r="BC1017" s="78"/>
      <c r="BD1017" s="78"/>
      <c r="BE1017" s="78"/>
      <c r="BF1017" s="78"/>
      <c r="BG1017" s="78"/>
      <c r="BH1017" s="78"/>
      <c r="BI1017" s="78"/>
      <c r="BJ1017" s="78"/>
      <c r="BK1017" s="78"/>
      <c r="BL1017" s="78"/>
      <c r="BM1017" s="78"/>
      <c r="BN1017" s="36"/>
      <c r="BO1017" s="36"/>
      <c r="BP1017" s="36"/>
      <c r="BQ1017" s="73"/>
      <c r="BR1017" s="36"/>
    </row>
    <row r="1018" spans="1:70" ht="12.75" customHeight="1" x14ac:dyDescent="0.2">
      <c r="A1018" s="36"/>
      <c r="B1018" s="36"/>
      <c r="C1018" s="36"/>
      <c r="D1018" s="36"/>
      <c r="E1018" s="36"/>
      <c r="F1018" s="36"/>
      <c r="G1018" s="36"/>
      <c r="H1018" s="71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78"/>
      <c r="BB1018" s="78"/>
      <c r="BC1018" s="78"/>
      <c r="BD1018" s="78"/>
      <c r="BE1018" s="78"/>
      <c r="BF1018" s="78"/>
      <c r="BG1018" s="78"/>
      <c r="BH1018" s="78"/>
      <c r="BI1018" s="78"/>
      <c r="BJ1018" s="78"/>
      <c r="BK1018" s="78"/>
      <c r="BL1018" s="78"/>
      <c r="BM1018" s="78"/>
      <c r="BN1018" s="36"/>
      <c r="BO1018" s="36"/>
      <c r="BP1018" s="36"/>
      <c r="BQ1018" s="73"/>
      <c r="BR1018" s="36"/>
    </row>
    <row r="1019" spans="1:70" ht="12.75" customHeight="1" x14ac:dyDescent="0.2">
      <c r="A1019" s="36"/>
      <c r="B1019" s="36"/>
      <c r="C1019" s="36"/>
      <c r="D1019" s="36"/>
      <c r="E1019" s="36"/>
      <c r="F1019" s="36"/>
      <c r="G1019" s="36"/>
      <c r="H1019" s="71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78"/>
      <c r="BB1019" s="78"/>
      <c r="BC1019" s="78"/>
      <c r="BD1019" s="78"/>
      <c r="BE1019" s="78"/>
      <c r="BF1019" s="78"/>
      <c r="BG1019" s="78"/>
      <c r="BH1019" s="78"/>
      <c r="BI1019" s="78"/>
      <c r="BJ1019" s="78"/>
      <c r="BK1019" s="78"/>
      <c r="BL1019" s="78"/>
      <c r="BM1019" s="78"/>
      <c r="BN1019" s="36"/>
      <c r="BO1019" s="36"/>
      <c r="BP1019" s="36"/>
      <c r="BQ1019" s="73"/>
      <c r="BR1019" s="36"/>
    </row>
    <row r="1020" spans="1:70" ht="12.75" customHeight="1" x14ac:dyDescent="0.2">
      <c r="A1020" s="36"/>
      <c r="B1020" s="36"/>
      <c r="C1020" s="36"/>
      <c r="D1020" s="36"/>
      <c r="E1020" s="36"/>
      <c r="F1020" s="36"/>
      <c r="G1020" s="36"/>
      <c r="H1020" s="71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78"/>
      <c r="BB1020" s="78"/>
      <c r="BC1020" s="78"/>
      <c r="BD1020" s="78"/>
      <c r="BE1020" s="78"/>
      <c r="BF1020" s="78"/>
      <c r="BG1020" s="78"/>
      <c r="BH1020" s="78"/>
      <c r="BI1020" s="78"/>
      <c r="BJ1020" s="78"/>
      <c r="BK1020" s="78"/>
      <c r="BL1020" s="78"/>
      <c r="BM1020" s="78"/>
      <c r="BN1020" s="36"/>
      <c r="BO1020" s="36"/>
      <c r="BP1020" s="36"/>
      <c r="BQ1020" s="73"/>
      <c r="BR1020" s="36"/>
    </row>
    <row r="1021" spans="1:70" ht="12.75" customHeight="1" x14ac:dyDescent="0.2">
      <c r="A1021" s="36"/>
      <c r="B1021" s="36"/>
      <c r="C1021" s="36"/>
      <c r="D1021" s="36"/>
      <c r="E1021" s="36"/>
      <c r="F1021" s="36"/>
      <c r="G1021" s="36"/>
      <c r="H1021" s="71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78"/>
      <c r="BB1021" s="78"/>
      <c r="BC1021" s="78"/>
      <c r="BD1021" s="78"/>
      <c r="BE1021" s="78"/>
      <c r="BF1021" s="78"/>
      <c r="BG1021" s="78"/>
      <c r="BH1021" s="78"/>
      <c r="BI1021" s="78"/>
      <c r="BJ1021" s="78"/>
      <c r="BK1021" s="78"/>
      <c r="BL1021" s="78"/>
      <c r="BM1021" s="78"/>
      <c r="BN1021" s="36"/>
      <c r="BO1021" s="36"/>
      <c r="BP1021" s="36"/>
      <c r="BQ1021" s="73"/>
      <c r="BR1021" s="36"/>
    </row>
    <row r="1022" spans="1:70" ht="12.75" customHeight="1" x14ac:dyDescent="0.2">
      <c r="A1022" s="36"/>
      <c r="B1022" s="36"/>
      <c r="C1022" s="36"/>
      <c r="D1022" s="36"/>
      <c r="E1022" s="36"/>
      <c r="F1022" s="36"/>
      <c r="G1022" s="36"/>
      <c r="H1022" s="71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78"/>
      <c r="BB1022" s="78"/>
      <c r="BC1022" s="78"/>
      <c r="BD1022" s="78"/>
      <c r="BE1022" s="78"/>
      <c r="BF1022" s="78"/>
      <c r="BG1022" s="78"/>
      <c r="BH1022" s="78"/>
      <c r="BI1022" s="78"/>
      <c r="BJ1022" s="78"/>
      <c r="BK1022" s="78"/>
      <c r="BL1022" s="78"/>
      <c r="BM1022" s="78"/>
      <c r="BN1022" s="36"/>
      <c r="BO1022" s="36"/>
      <c r="BP1022" s="36"/>
      <c r="BQ1022" s="73"/>
      <c r="BR1022" s="36"/>
    </row>
    <row r="1023" spans="1:70" ht="12.75" customHeight="1" x14ac:dyDescent="0.2">
      <c r="A1023" s="36"/>
      <c r="B1023" s="36"/>
      <c r="C1023" s="36"/>
      <c r="D1023" s="36"/>
      <c r="E1023" s="36"/>
      <c r="F1023" s="36"/>
      <c r="G1023" s="36"/>
      <c r="H1023" s="71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78"/>
      <c r="BB1023" s="78"/>
      <c r="BC1023" s="78"/>
      <c r="BD1023" s="78"/>
      <c r="BE1023" s="78"/>
      <c r="BF1023" s="78"/>
      <c r="BG1023" s="78"/>
      <c r="BH1023" s="78"/>
      <c r="BI1023" s="78"/>
      <c r="BJ1023" s="78"/>
      <c r="BK1023" s="78"/>
      <c r="BL1023" s="78"/>
      <c r="BM1023" s="78"/>
      <c r="BN1023" s="36"/>
      <c r="BO1023" s="36"/>
      <c r="BP1023" s="36"/>
      <c r="BQ1023" s="73"/>
      <c r="BR1023" s="36"/>
    </row>
    <row r="1024" spans="1:70" ht="12.75" customHeight="1" x14ac:dyDescent="0.2">
      <c r="A1024" s="36"/>
      <c r="B1024" s="36"/>
      <c r="C1024" s="36"/>
      <c r="D1024" s="36"/>
      <c r="E1024" s="36"/>
      <c r="F1024" s="36"/>
      <c r="G1024" s="36"/>
      <c r="H1024" s="71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78"/>
      <c r="BB1024" s="78"/>
      <c r="BC1024" s="78"/>
      <c r="BD1024" s="78"/>
      <c r="BE1024" s="78"/>
      <c r="BF1024" s="78"/>
      <c r="BG1024" s="78"/>
      <c r="BH1024" s="78"/>
      <c r="BI1024" s="78"/>
      <c r="BJ1024" s="78"/>
      <c r="BK1024" s="78"/>
      <c r="BL1024" s="78"/>
      <c r="BM1024" s="78"/>
      <c r="BN1024" s="36"/>
      <c r="BO1024" s="36"/>
      <c r="BP1024" s="36"/>
      <c r="BQ1024" s="73"/>
      <c r="BR1024" s="36"/>
    </row>
    <row r="1025" spans="1:70" ht="12.75" customHeight="1" x14ac:dyDescent="0.2">
      <c r="A1025" s="36"/>
      <c r="B1025" s="36"/>
      <c r="C1025" s="36"/>
      <c r="D1025" s="36"/>
      <c r="E1025" s="36"/>
      <c r="F1025" s="36"/>
      <c r="G1025" s="36"/>
      <c r="H1025" s="71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78"/>
      <c r="BB1025" s="78"/>
      <c r="BC1025" s="78"/>
      <c r="BD1025" s="78"/>
      <c r="BE1025" s="78"/>
      <c r="BF1025" s="78"/>
      <c r="BG1025" s="78"/>
      <c r="BH1025" s="78"/>
      <c r="BI1025" s="78"/>
      <c r="BJ1025" s="78"/>
      <c r="BK1025" s="78"/>
      <c r="BL1025" s="78"/>
      <c r="BM1025" s="78"/>
      <c r="BN1025" s="36"/>
      <c r="BO1025" s="36"/>
      <c r="BP1025" s="36"/>
      <c r="BQ1025" s="73"/>
      <c r="BR1025" s="36"/>
    </row>
    <row r="1026" spans="1:70" ht="12.75" customHeight="1" x14ac:dyDescent="0.2">
      <c r="A1026" s="36"/>
      <c r="B1026" s="36"/>
      <c r="C1026" s="36"/>
      <c r="D1026" s="36"/>
      <c r="E1026" s="36"/>
      <c r="F1026" s="36"/>
      <c r="G1026" s="36"/>
      <c r="H1026" s="71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78"/>
      <c r="BB1026" s="78"/>
      <c r="BC1026" s="78"/>
      <c r="BD1026" s="78"/>
      <c r="BE1026" s="78"/>
      <c r="BF1026" s="78"/>
      <c r="BG1026" s="78"/>
      <c r="BH1026" s="78"/>
      <c r="BI1026" s="78"/>
      <c r="BJ1026" s="78"/>
      <c r="BK1026" s="78"/>
      <c r="BL1026" s="78"/>
      <c r="BM1026" s="78"/>
      <c r="BN1026" s="36"/>
      <c r="BO1026" s="36"/>
      <c r="BP1026" s="36"/>
      <c r="BQ1026" s="73"/>
      <c r="BR1026" s="36"/>
    </row>
    <row r="1027" spans="1:70" ht="12.75" customHeight="1" x14ac:dyDescent="0.2">
      <c r="A1027" s="36"/>
      <c r="B1027" s="36"/>
      <c r="C1027" s="36"/>
      <c r="D1027" s="36"/>
      <c r="E1027" s="36"/>
      <c r="F1027" s="36"/>
      <c r="G1027" s="36"/>
      <c r="H1027" s="71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78"/>
      <c r="BB1027" s="78"/>
      <c r="BC1027" s="78"/>
      <c r="BD1027" s="78"/>
      <c r="BE1027" s="78"/>
      <c r="BF1027" s="78"/>
      <c r="BG1027" s="78"/>
      <c r="BH1027" s="78"/>
      <c r="BI1027" s="78"/>
      <c r="BJ1027" s="78"/>
      <c r="BK1027" s="78"/>
      <c r="BL1027" s="78"/>
      <c r="BM1027" s="78"/>
      <c r="BN1027" s="36"/>
      <c r="BO1027" s="36"/>
      <c r="BP1027" s="36"/>
      <c r="BQ1027" s="73"/>
      <c r="BR1027" s="36"/>
    </row>
    <row r="1028" spans="1:70" ht="12.75" customHeight="1" x14ac:dyDescent="0.2">
      <c r="A1028" s="36"/>
      <c r="B1028" s="36"/>
      <c r="C1028" s="36"/>
      <c r="D1028" s="36"/>
      <c r="E1028" s="36"/>
      <c r="F1028" s="36"/>
      <c r="G1028" s="36"/>
      <c r="H1028" s="71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78"/>
      <c r="BB1028" s="78"/>
      <c r="BC1028" s="78"/>
      <c r="BD1028" s="78"/>
      <c r="BE1028" s="78"/>
      <c r="BF1028" s="78"/>
      <c r="BG1028" s="78"/>
      <c r="BH1028" s="78"/>
      <c r="BI1028" s="78"/>
      <c r="BJ1028" s="78"/>
      <c r="BK1028" s="78"/>
      <c r="BL1028" s="78"/>
      <c r="BM1028" s="78"/>
      <c r="BN1028" s="36"/>
      <c r="BO1028" s="36"/>
      <c r="BP1028" s="36"/>
      <c r="BQ1028" s="73"/>
      <c r="BR1028" s="36"/>
    </row>
    <row r="1029" spans="1:70" ht="12.75" customHeight="1" x14ac:dyDescent="0.2">
      <c r="A1029" s="36"/>
      <c r="B1029" s="36"/>
      <c r="C1029" s="36"/>
      <c r="D1029" s="36"/>
      <c r="E1029" s="36"/>
      <c r="F1029" s="36"/>
      <c r="G1029" s="36"/>
      <c r="H1029" s="71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78"/>
      <c r="BB1029" s="78"/>
      <c r="BC1029" s="78"/>
      <c r="BD1029" s="78"/>
      <c r="BE1029" s="78"/>
      <c r="BF1029" s="78"/>
      <c r="BG1029" s="78"/>
      <c r="BH1029" s="78"/>
      <c r="BI1029" s="78"/>
      <c r="BJ1029" s="78"/>
      <c r="BK1029" s="78"/>
      <c r="BL1029" s="78"/>
      <c r="BM1029" s="78"/>
      <c r="BN1029" s="36"/>
      <c r="BO1029" s="36"/>
      <c r="BP1029" s="36"/>
      <c r="BQ1029" s="73"/>
      <c r="BR1029" s="36"/>
    </row>
    <row r="1030" spans="1:70" ht="12.75" customHeight="1" x14ac:dyDescent="0.2">
      <c r="A1030" s="36"/>
      <c r="B1030" s="36"/>
      <c r="C1030" s="36"/>
      <c r="D1030" s="36"/>
      <c r="E1030" s="36"/>
      <c r="F1030" s="36"/>
      <c r="G1030" s="36"/>
      <c r="H1030" s="71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78"/>
      <c r="BB1030" s="78"/>
      <c r="BC1030" s="78"/>
      <c r="BD1030" s="78"/>
      <c r="BE1030" s="78"/>
      <c r="BF1030" s="78"/>
      <c r="BG1030" s="78"/>
      <c r="BH1030" s="78"/>
      <c r="BI1030" s="78"/>
      <c r="BJ1030" s="78"/>
      <c r="BK1030" s="78"/>
      <c r="BL1030" s="78"/>
      <c r="BM1030" s="78"/>
      <c r="BN1030" s="36"/>
      <c r="BO1030" s="36"/>
      <c r="BP1030" s="36"/>
      <c r="BQ1030" s="73"/>
      <c r="BR1030" s="36"/>
    </row>
    <row r="1031" spans="1:70" ht="12.75" customHeight="1" x14ac:dyDescent="0.2">
      <c r="A1031" s="36"/>
      <c r="B1031" s="36"/>
      <c r="C1031" s="36"/>
      <c r="D1031" s="36"/>
      <c r="E1031" s="36"/>
      <c r="F1031" s="36"/>
      <c r="G1031" s="36"/>
      <c r="H1031" s="71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78"/>
      <c r="BB1031" s="78"/>
      <c r="BC1031" s="78"/>
      <c r="BD1031" s="78"/>
      <c r="BE1031" s="78"/>
      <c r="BF1031" s="78"/>
      <c r="BG1031" s="78"/>
      <c r="BH1031" s="78"/>
      <c r="BI1031" s="78"/>
      <c r="BJ1031" s="78"/>
      <c r="BK1031" s="78"/>
      <c r="BL1031" s="78"/>
      <c r="BM1031" s="78"/>
      <c r="BN1031" s="36"/>
      <c r="BO1031" s="36"/>
      <c r="BP1031" s="36"/>
      <c r="BQ1031" s="73"/>
      <c r="BR1031" s="36"/>
    </row>
    <row r="1032" spans="1:70" ht="12.75" customHeight="1" x14ac:dyDescent="0.2">
      <c r="A1032" s="36"/>
      <c r="B1032" s="36"/>
      <c r="C1032" s="36"/>
      <c r="D1032" s="36"/>
      <c r="E1032" s="36"/>
      <c r="F1032" s="36"/>
      <c r="G1032" s="36"/>
      <c r="H1032" s="71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78"/>
      <c r="BB1032" s="78"/>
      <c r="BC1032" s="78"/>
      <c r="BD1032" s="78"/>
      <c r="BE1032" s="78"/>
      <c r="BF1032" s="78"/>
      <c r="BG1032" s="78"/>
      <c r="BH1032" s="78"/>
      <c r="BI1032" s="78"/>
      <c r="BJ1032" s="78"/>
      <c r="BK1032" s="78"/>
      <c r="BL1032" s="78"/>
      <c r="BM1032" s="78"/>
      <c r="BN1032" s="36"/>
      <c r="BO1032" s="36"/>
      <c r="BP1032" s="36"/>
      <c r="BQ1032" s="73"/>
      <c r="BR1032" s="36"/>
    </row>
    <row r="1033" spans="1:70" ht="12.75" customHeight="1" x14ac:dyDescent="0.2">
      <c r="A1033" s="36"/>
      <c r="B1033" s="36"/>
      <c r="C1033" s="36"/>
      <c r="D1033" s="36"/>
      <c r="E1033" s="36"/>
      <c r="F1033" s="36"/>
      <c r="G1033" s="36"/>
      <c r="H1033" s="71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78"/>
      <c r="BB1033" s="78"/>
      <c r="BC1033" s="78"/>
      <c r="BD1033" s="78"/>
      <c r="BE1033" s="78"/>
      <c r="BF1033" s="78"/>
      <c r="BG1033" s="78"/>
      <c r="BH1033" s="78"/>
      <c r="BI1033" s="78"/>
      <c r="BJ1033" s="78"/>
      <c r="BK1033" s="78"/>
      <c r="BL1033" s="78"/>
      <c r="BM1033" s="78"/>
      <c r="BN1033" s="36"/>
      <c r="BO1033" s="36"/>
      <c r="BP1033" s="36"/>
      <c r="BQ1033" s="73"/>
      <c r="BR1033" s="36"/>
    </row>
    <row r="1034" spans="1:70" ht="12.75" customHeight="1" x14ac:dyDescent="0.2">
      <c r="A1034" s="36"/>
      <c r="B1034" s="36"/>
      <c r="C1034" s="36"/>
      <c r="D1034" s="36"/>
      <c r="E1034" s="36"/>
      <c r="F1034" s="36"/>
      <c r="G1034" s="36"/>
      <c r="H1034" s="71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78"/>
      <c r="BB1034" s="78"/>
      <c r="BC1034" s="78"/>
      <c r="BD1034" s="78"/>
      <c r="BE1034" s="78"/>
      <c r="BF1034" s="78"/>
      <c r="BG1034" s="78"/>
      <c r="BH1034" s="78"/>
      <c r="BI1034" s="78"/>
      <c r="BJ1034" s="78"/>
      <c r="BK1034" s="78"/>
      <c r="BL1034" s="78"/>
      <c r="BM1034" s="78"/>
      <c r="BN1034" s="36"/>
      <c r="BO1034" s="36"/>
      <c r="BP1034" s="36"/>
      <c r="BQ1034" s="73"/>
      <c r="BR1034" s="36"/>
    </row>
    <row r="1035" spans="1:70" ht="12.75" customHeight="1" x14ac:dyDescent="0.2">
      <c r="A1035" s="36"/>
      <c r="B1035" s="36"/>
      <c r="C1035" s="36"/>
      <c r="D1035" s="36"/>
      <c r="E1035" s="36"/>
      <c r="F1035" s="36"/>
      <c r="G1035" s="36"/>
      <c r="H1035" s="71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78"/>
      <c r="BB1035" s="78"/>
      <c r="BC1035" s="78"/>
      <c r="BD1035" s="78"/>
      <c r="BE1035" s="78"/>
      <c r="BF1035" s="78"/>
      <c r="BG1035" s="78"/>
      <c r="BH1035" s="78"/>
      <c r="BI1035" s="78"/>
      <c r="BJ1035" s="78"/>
      <c r="BK1035" s="78"/>
      <c r="BL1035" s="78"/>
      <c r="BM1035" s="78"/>
      <c r="BN1035" s="36"/>
      <c r="BO1035" s="36"/>
      <c r="BP1035" s="36"/>
      <c r="BQ1035" s="73"/>
      <c r="BR1035" s="36"/>
    </row>
    <row r="1036" spans="1:70" ht="12.75" customHeight="1" x14ac:dyDescent="0.2">
      <c r="A1036" s="36"/>
      <c r="B1036" s="36"/>
      <c r="C1036" s="36"/>
      <c r="D1036" s="36"/>
      <c r="E1036" s="36"/>
      <c r="F1036" s="36"/>
      <c r="G1036" s="36"/>
      <c r="H1036" s="71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78"/>
      <c r="BB1036" s="78"/>
      <c r="BC1036" s="78"/>
      <c r="BD1036" s="78"/>
      <c r="BE1036" s="78"/>
      <c r="BF1036" s="78"/>
      <c r="BG1036" s="78"/>
      <c r="BH1036" s="78"/>
      <c r="BI1036" s="78"/>
      <c r="BJ1036" s="78"/>
      <c r="BK1036" s="78"/>
      <c r="BL1036" s="78"/>
      <c r="BM1036" s="78"/>
      <c r="BN1036" s="36"/>
      <c r="BO1036" s="36"/>
      <c r="BP1036" s="36"/>
      <c r="BQ1036" s="73"/>
      <c r="BR1036" s="36"/>
    </row>
    <row r="1037" spans="1:70" ht="12.75" customHeight="1" x14ac:dyDescent="0.2">
      <c r="A1037" s="36"/>
      <c r="B1037" s="36"/>
      <c r="C1037" s="36"/>
      <c r="D1037" s="36"/>
      <c r="E1037" s="36"/>
      <c r="F1037" s="36"/>
      <c r="G1037" s="36"/>
      <c r="H1037" s="71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78"/>
      <c r="BB1037" s="78"/>
      <c r="BC1037" s="78"/>
      <c r="BD1037" s="78"/>
      <c r="BE1037" s="78"/>
      <c r="BF1037" s="78"/>
      <c r="BG1037" s="78"/>
      <c r="BH1037" s="78"/>
      <c r="BI1037" s="78"/>
      <c r="BJ1037" s="78"/>
      <c r="BK1037" s="78"/>
      <c r="BL1037" s="78"/>
      <c r="BM1037" s="78"/>
      <c r="BN1037" s="36"/>
      <c r="BO1037" s="36"/>
      <c r="BP1037" s="36"/>
      <c r="BQ1037" s="73"/>
      <c r="BR1037" s="36"/>
    </row>
    <row r="1038" spans="1:70" ht="12.75" customHeight="1" x14ac:dyDescent="0.2">
      <c r="A1038" s="36"/>
      <c r="B1038" s="36"/>
      <c r="C1038" s="36"/>
      <c r="D1038" s="36"/>
      <c r="E1038" s="36"/>
      <c r="F1038" s="36"/>
      <c r="G1038" s="36"/>
      <c r="H1038" s="71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78"/>
      <c r="BB1038" s="78"/>
      <c r="BC1038" s="78"/>
      <c r="BD1038" s="78"/>
      <c r="BE1038" s="78"/>
      <c r="BF1038" s="78"/>
      <c r="BG1038" s="78"/>
      <c r="BH1038" s="78"/>
      <c r="BI1038" s="78"/>
      <c r="BJ1038" s="78"/>
      <c r="BK1038" s="78"/>
      <c r="BL1038" s="78"/>
      <c r="BM1038" s="78"/>
      <c r="BN1038" s="36"/>
      <c r="BO1038" s="36"/>
      <c r="BP1038" s="36"/>
      <c r="BQ1038" s="73"/>
      <c r="BR1038" s="36"/>
    </row>
    <row r="1039" spans="1:70" ht="12.75" customHeight="1" x14ac:dyDescent="0.2">
      <c r="A1039" s="36"/>
      <c r="B1039" s="36"/>
      <c r="C1039" s="36"/>
      <c r="D1039" s="36"/>
      <c r="E1039" s="36"/>
      <c r="F1039" s="36"/>
      <c r="G1039" s="36"/>
      <c r="H1039" s="71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78"/>
      <c r="BB1039" s="78"/>
      <c r="BC1039" s="78"/>
      <c r="BD1039" s="78"/>
      <c r="BE1039" s="78"/>
      <c r="BF1039" s="78"/>
      <c r="BG1039" s="78"/>
      <c r="BH1039" s="78"/>
      <c r="BI1039" s="78"/>
      <c r="BJ1039" s="78"/>
      <c r="BK1039" s="78"/>
      <c r="BL1039" s="78"/>
      <c r="BM1039" s="78"/>
      <c r="BN1039" s="36"/>
      <c r="BO1039" s="36"/>
      <c r="BP1039" s="36"/>
      <c r="BQ1039" s="73"/>
      <c r="BR1039" s="36"/>
    </row>
  </sheetData>
  <mergeCells count="8">
    <mergeCell ref="A252:D252"/>
    <mergeCell ref="A336:D336"/>
    <mergeCell ref="A342:D342"/>
    <mergeCell ref="A1:F1"/>
    <mergeCell ref="A3:D3"/>
    <mergeCell ref="A41:D41"/>
    <mergeCell ref="A50:D50"/>
    <mergeCell ref="A65:D65"/>
  </mergeCells>
  <pageMargins left="0.511811024" right="0.511811024" top="0.78740157499999996" bottom="0.78740157499999996" header="0" footer="0"/>
  <pageSetup paperSize="9" orientation="landscape" r:id="rId1"/>
  <ignoredErrors>
    <ignoredError sqref="BA39 BA22:BA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000"/>
  <sheetViews>
    <sheetView tabSelected="1" workbookViewId="0">
      <pane xSplit="1" topLeftCell="D1" activePane="topRight" state="frozen"/>
      <selection pane="topRight" activeCell="BI24" sqref="BI24"/>
    </sheetView>
  </sheetViews>
  <sheetFormatPr defaultColWidth="12.7109375" defaultRowHeight="15" customHeight="1" outlineLevelCol="1" x14ac:dyDescent="0.2"/>
  <cols>
    <col min="1" max="1" width="62.85546875" customWidth="1"/>
    <col min="2" max="2" width="15.85546875" customWidth="1"/>
    <col min="3" max="3" width="14.28515625" bestFit="1" customWidth="1"/>
    <col min="4" max="4" width="14.28515625" customWidth="1"/>
    <col min="5" max="5" width="20" hidden="1" customWidth="1" outlineLevel="1"/>
    <col min="6" max="16" width="12.140625" hidden="1" customWidth="1" outlineLevel="1"/>
    <col min="17" max="17" width="20" customWidth="1" collapsed="1"/>
    <col min="18" max="29" width="12.140625" hidden="1" customWidth="1" outlineLevel="1"/>
    <col min="30" max="30" width="13.28515625" customWidth="1" collapsed="1"/>
    <col min="31" max="32" width="12.140625" style="184" hidden="1" customWidth="1" outlineLevel="1"/>
    <col min="33" max="33" width="12.140625" style="195" hidden="1" customWidth="1" outlineLevel="1"/>
    <col min="34" max="34" width="12.140625" style="197" hidden="1" customWidth="1" outlineLevel="1"/>
    <col min="35" max="35" width="12.140625" style="198" hidden="1" customWidth="1" outlineLevel="1"/>
    <col min="36" max="36" width="12.140625" style="199" hidden="1" customWidth="1" outlineLevel="1"/>
    <col min="37" max="37" width="12.140625" style="200" hidden="1" customWidth="1" outlineLevel="1"/>
    <col min="38" max="38" width="12.140625" style="204" hidden="1" customWidth="1" outlineLevel="1"/>
    <col min="39" max="39" width="12.140625" style="205" hidden="1" customWidth="1" outlineLevel="1"/>
    <col min="40" max="40" width="12.140625" style="206" hidden="1" customWidth="1" outlineLevel="1"/>
    <col min="41" max="41" width="12.140625" style="207" hidden="1" customWidth="1" outlineLevel="1"/>
    <col min="42" max="42" width="12.140625" style="211" hidden="1" customWidth="1" outlineLevel="1"/>
    <col min="43" max="43" width="13.28515625" style="184" customWidth="1" collapsed="1"/>
    <col min="44" max="44" width="12.85546875" hidden="1" customWidth="1" outlineLevel="1"/>
    <col min="45" max="45" width="12.85546875" style="213" hidden="1" customWidth="1" outlineLevel="1"/>
    <col min="46" max="46" width="12.85546875" style="214" hidden="1" customWidth="1" outlineLevel="1"/>
    <col min="47" max="47" width="12.85546875" style="215" hidden="1" customWidth="1" outlineLevel="1"/>
    <col min="48" max="48" width="12.85546875" style="217" hidden="1" customWidth="1" outlineLevel="1"/>
    <col min="49" max="49" width="12.85546875" style="218" hidden="1" customWidth="1" outlineLevel="1"/>
    <col min="50" max="50" width="12.85546875" style="219" hidden="1" customWidth="1" outlineLevel="1"/>
    <col min="51" max="51" width="12.85546875" style="221" hidden="1" customWidth="1" outlineLevel="1"/>
    <col min="52" max="52" width="12.85546875" style="224" hidden="1" customWidth="1" outlineLevel="1"/>
    <col min="53" max="53" width="12.85546875" style="225" hidden="1" customWidth="1" outlineLevel="1"/>
    <col min="54" max="54" width="12.85546875" style="226" hidden="1" customWidth="1" outlineLevel="1"/>
    <col min="55" max="55" width="12.85546875" style="227" hidden="1" customWidth="1" outlineLevel="1"/>
    <col min="56" max="56" width="15.7109375" customWidth="1" collapsed="1"/>
    <col min="62" max="62" width="12.7109375" customWidth="1"/>
  </cols>
  <sheetData>
    <row r="1" spans="1:58" ht="17.25" customHeight="1" x14ac:dyDescent="0.2"/>
    <row r="2" spans="1:58" ht="17.25" customHeight="1" x14ac:dyDescent="0.2">
      <c r="A2" s="248" t="s">
        <v>198</v>
      </c>
      <c r="B2" s="232"/>
      <c r="C2" s="232"/>
    </row>
    <row r="3" spans="1:58" ht="12.75" customHeight="1" x14ac:dyDescent="0.2">
      <c r="A3" s="222" t="s">
        <v>199</v>
      </c>
      <c r="B3" s="161"/>
      <c r="C3" s="161"/>
      <c r="D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</row>
    <row r="4" spans="1:58" ht="12.75" customHeight="1" x14ac:dyDescent="0.2">
      <c r="A4" s="160" t="s">
        <v>200</v>
      </c>
      <c r="B4" s="161"/>
      <c r="C4" s="162"/>
      <c r="D4" s="78" t="s">
        <v>201</v>
      </c>
      <c r="E4" s="127">
        <v>44562</v>
      </c>
      <c r="F4" s="127">
        <v>44593</v>
      </c>
      <c r="G4" s="127">
        <v>44621</v>
      </c>
      <c r="H4" s="127">
        <v>44652</v>
      </c>
      <c r="I4" s="127">
        <v>44682</v>
      </c>
      <c r="J4" s="127">
        <v>44713</v>
      </c>
      <c r="K4" s="127">
        <v>44743</v>
      </c>
      <c r="L4" s="127">
        <v>44774</v>
      </c>
      <c r="M4" s="127">
        <v>44805</v>
      </c>
      <c r="N4" s="127">
        <v>44835</v>
      </c>
      <c r="O4" s="127">
        <v>44866</v>
      </c>
      <c r="P4" s="127">
        <v>44896</v>
      </c>
      <c r="Q4" s="163" t="s">
        <v>202</v>
      </c>
      <c r="R4" s="127">
        <v>44927</v>
      </c>
      <c r="S4" s="127">
        <v>44958</v>
      </c>
      <c r="T4" s="127">
        <v>44986</v>
      </c>
      <c r="U4" s="127">
        <v>45017</v>
      </c>
      <c r="V4" s="127">
        <v>45047</v>
      </c>
      <c r="W4" s="127">
        <v>45078</v>
      </c>
      <c r="X4" s="127">
        <v>45108</v>
      </c>
      <c r="Y4" s="127">
        <v>45139</v>
      </c>
      <c r="Z4" s="127">
        <v>45170</v>
      </c>
      <c r="AA4" s="127">
        <v>45200</v>
      </c>
      <c r="AB4" s="127">
        <v>45231</v>
      </c>
      <c r="AC4" s="127">
        <v>45261</v>
      </c>
      <c r="AD4" s="78" t="s">
        <v>203</v>
      </c>
      <c r="AE4" s="127">
        <v>45292</v>
      </c>
      <c r="AF4" s="127">
        <v>45323</v>
      </c>
      <c r="AG4" s="127">
        <v>45352</v>
      </c>
      <c r="AH4" s="127">
        <v>45383</v>
      </c>
      <c r="AI4" s="127">
        <v>45413</v>
      </c>
      <c r="AJ4" s="127">
        <v>45444</v>
      </c>
      <c r="AK4" s="127">
        <v>45474</v>
      </c>
      <c r="AL4" s="127">
        <v>45505</v>
      </c>
      <c r="AM4" s="127">
        <v>45536</v>
      </c>
      <c r="AN4" s="127">
        <v>45566</v>
      </c>
      <c r="AO4" s="127">
        <v>45597</v>
      </c>
      <c r="AP4" s="127">
        <v>45627</v>
      </c>
      <c r="AQ4" s="78" t="s">
        <v>220</v>
      </c>
      <c r="AR4" s="127">
        <v>45658</v>
      </c>
      <c r="AS4" s="127">
        <v>45689</v>
      </c>
      <c r="AT4" s="127">
        <v>45717</v>
      </c>
      <c r="AU4" s="127">
        <v>45748</v>
      </c>
      <c r="AV4" s="127">
        <v>45778</v>
      </c>
      <c r="AW4" s="127">
        <v>45809</v>
      </c>
      <c r="AX4" s="127">
        <v>45839</v>
      </c>
      <c r="AY4" s="127">
        <v>45870</v>
      </c>
      <c r="AZ4" s="127">
        <v>45901</v>
      </c>
      <c r="BA4" s="127">
        <v>45931</v>
      </c>
      <c r="BB4" s="127">
        <v>45962</v>
      </c>
      <c r="BC4" s="127">
        <v>45992</v>
      </c>
      <c r="BD4" s="228" t="s">
        <v>230</v>
      </c>
      <c r="BE4" s="127">
        <v>46023</v>
      </c>
      <c r="BF4" s="127">
        <v>46054</v>
      </c>
    </row>
    <row r="5" spans="1:58" ht="12.75" customHeight="1" x14ac:dyDescent="0.2">
      <c r="A5" s="246" t="s">
        <v>204</v>
      </c>
      <c r="B5" s="161" t="s">
        <v>205</v>
      </c>
      <c r="C5" s="162" t="s">
        <v>206</v>
      </c>
      <c r="E5" s="165" t="s">
        <v>207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 t="s">
        <v>207</v>
      </c>
      <c r="BE5" s="229"/>
      <c r="BF5" s="230"/>
    </row>
    <row r="6" spans="1:58" ht="12.75" customHeight="1" x14ac:dyDescent="0.2">
      <c r="A6" s="247"/>
      <c r="B6" s="166">
        <f>'POR CONTA'!F39</f>
        <v>47988.12</v>
      </c>
      <c r="C6" s="167">
        <f>'POR CONTA'!G39</f>
        <v>38390.504000000001</v>
      </c>
      <c r="D6" s="51">
        <f>SUM('POR CONTA'!H39+'POR CONTA'!I39+'POR CONTA'!J39+'POR CONTA'!K39+'POR CONTA'!L39+'POR CONTA'!M39)</f>
        <v>13758.4812</v>
      </c>
      <c r="E6" s="51">
        <f>'POR CONTA'!O39</f>
        <v>246.09353333333337</v>
      </c>
      <c r="F6" s="51">
        <f>'POR CONTA'!P39</f>
        <v>246.09353333333337</v>
      </c>
      <c r="G6" s="51">
        <f>'POR CONTA'!Q39</f>
        <v>246.09353333333337</v>
      </c>
      <c r="H6" s="51">
        <f>'POR CONTA'!R39</f>
        <v>246.09353333333337</v>
      </c>
      <c r="I6" s="51">
        <f>'POR CONTA'!S39</f>
        <v>246.09353333333337</v>
      </c>
      <c r="J6" s="51">
        <f>'POR CONTA'!T39</f>
        <v>246.09353333333337</v>
      </c>
      <c r="K6" s="51">
        <f>'POR CONTA'!U39</f>
        <v>246.09353333333337</v>
      </c>
      <c r="L6" s="51">
        <f>'POR CONTA'!V39</f>
        <v>259.4068666666667</v>
      </c>
      <c r="M6" s="51">
        <f>'POR CONTA'!W39</f>
        <v>259.4068666666667</v>
      </c>
      <c r="N6" s="51">
        <f>'POR CONTA'!X39</f>
        <v>259.4068666666667</v>
      </c>
      <c r="O6" s="51">
        <f>'POR CONTA'!Y39</f>
        <v>259.4068666666667</v>
      </c>
      <c r="P6" s="51">
        <f>'POR CONTA'!Z39</f>
        <v>259.4068666666667</v>
      </c>
      <c r="Q6" s="51">
        <f>'POR CONTA'!AA39</f>
        <v>3019.6890666666673</v>
      </c>
      <c r="R6" s="116">
        <f>+'POR CONTA'!AB39</f>
        <v>259.4068666666667</v>
      </c>
      <c r="S6" s="116">
        <f>+'POR CONTA'!AC39</f>
        <v>259.4068666666667</v>
      </c>
      <c r="T6" s="116">
        <f>+'POR CONTA'!AD39</f>
        <v>259.4068666666667</v>
      </c>
      <c r="U6" s="116">
        <f>+'POR CONTA'!AE39</f>
        <v>259.4068666666667</v>
      </c>
      <c r="V6" s="116">
        <f>+'POR CONTA'!AF39</f>
        <v>259.4068666666667</v>
      </c>
      <c r="W6" s="116">
        <f>+'POR CONTA'!AG39</f>
        <v>259.4068666666667</v>
      </c>
      <c r="X6" s="116">
        <f>+'POR CONTA'!AH39</f>
        <v>259.4068666666667</v>
      </c>
      <c r="Y6" s="116">
        <f>+'POR CONTA'!AI39</f>
        <v>259.4068666666667</v>
      </c>
      <c r="Z6" s="116">
        <f>+'POR CONTA'!AJ39</f>
        <v>259.4068666666667</v>
      </c>
      <c r="AA6" s="116">
        <f>+'POR CONTA'!AK39</f>
        <v>259.4068666666667</v>
      </c>
      <c r="AB6" s="116">
        <f>+'POR CONTA'!AL39</f>
        <v>259.4068666666667</v>
      </c>
      <c r="AC6" s="116">
        <f>+'POR CONTA'!AM39</f>
        <v>259.4068666666667</v>
      </c>
      <c r="AD6" s="116">
        <f>+'POR CONTA'!AN39</f>
        <v>3112.8824000000004</v>
      </c>
      <c r="AE6" s="116">
        <f>+'POR CONTA'!AO39</f>
        <v>259.4068666666667</v>
      </c>
      <c r="AF6" s="116">
        <f>+'POR CONTA'!AP39</f>
        <v>259.4068666666667</v>
      </c>
      <c r="AG6" s="116">
        <f>'POR CONTA'!AQ39</f>
        <v>259.4068666666667</v>
      </c>
      <c r="AH6" s="116">
        <f>'POR CONTA'!AR39</f>
        <v>259.4068666666667</v>
      </c>
      <c r="AI6" s="116">
        <f>'POR CONTA'!AS39</f>
        <v>259.4068666666667</v>
      </c>
      <c r="AJ6" s="116">
        <f>'POR CONTA'!AT39</f>
        <v>259.4068666666667</v>
      </c>
      <c r="AK6" s="116">
        <f>'POR CONTA'!AU39</f>
        <v>259.4068666666667</v>
      </c>
      <c r="AL6" s="116">
        <f>'POR CONTA'!AV39</f>
        <v>259.4068666666667</v>
      </c>
      <c r="AM6" s="116">
        <f>'POR CONTA'!AW39</f>
        <v>259.4068666666667</v>
      </c>
      <c r="AN6" s="116">
        <f>'POR CONTA'!AX39</f>
        <v>259.4068666666667</v>
      </c>
      <c r="AO6" s="116">
        <f>'POR CONTA'!AY39</f>
        <v>259.4068666666667</v>
      </c>
      <c r="AP6" s="116">
        <f>'POR CONTA'!AZ39</f>
        <v>259.4068666666667</v>
      </c>
      <c r="AQ6" s="116">
        <f>'POR CONTA'!BA39</f>
        <v>3112.8824000000004</v>
      </c>
      <c r="AR6" s="116">
        <f>'POR CONTA'!BB39</f>
        <v>162.86693333333335</v>
      </c>
      <c r="AS6" s="116">
        <f>'POR CONTA'!BC39</f>
        <v>162.86693333333335</v>
      </c>
      <c r="AT6" s="116">
        <f>'POR CONTA'!BD39</f>
        <v>162.86693333333335</v>
      </c>
      <c r="AU6" s="116">
        <f>'POR CONTA'!BE39</f>
        <v>162.86693333333335</v>
      </c>
      <c r="AV6" s="116">
        <f>'POR CONTA'!BF39</f>
        <v>162.86693333333335</v>
      </c>
      <c r="AW6" s="116">
        <f>'POR CONTA'!BG39</f>
        <v>173.72806666666668</v>
      </c>
      <c r="AX6" s="116">
        <f>'POR CONTA'!BH39</f>
        <v>223.38093333333336</v>
      </c>
      <c r="AY6" s="116">
        <f>'POR CONTA'!BI39</f>
        <v>223.38093333333336</v>
      </c>
      <c r="AZ6" s="116">
        <f>'POR CONTA'!BJ39</f>
        <v>223.38093333333336</v>
      </c>
      <c r="BA6" s="116">
        <f>'POR CONTA'!BK39</f>
        <v>223.38093333333336</v>
      </c>
      <c r="BB6" s="116">
        <f>'POR CONTA'!BL39</f>
        <v>223.38093333333336</v>
      </c>
      <c r="BC6" s="116">
        <f>'POR CONTA'!BM39</f>
        <v>223.38093333333336</v>
      </c>
      <c r="BD6" s="116">
        <f>'POR CONTA'!BN39</f>
        <v>2328.3483333333338</v>
      </c>
      <c r="BE6" s="116">
        <f>'POR CONTA'!BO39</f>
        <v>223.38093333333336</v>
      </c>
      <c r="BF6" s="116">
        <f>'POR CONTA'!BP39</f>
        <v>223.38093333333336</v>
      </c>
    </row>
    <row r="7" spans="1:58" ht="12.75" customHeight="1" x14ac:dyDescent="0.2">
      <c r="A7" s="160"/>
      <c r="B7" s="168"/>
      <c r="C7" s="16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58" ht="12.75" customHeight="1" x14ac:dyDescent="0.2">
      <c r="A8" s="160"/>
      <c r="B8" s="161"/>
      <c r="C8" s="162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</row>
    <row r="9" spans="1:58" ht="12.75" customHeight="1" x14ac:dyDescent="0.2">
      <c r="A9" s="222" t="s">
        <v>208</v>
      </c>
      <c r="B9" s="161"/>
      <c r="C9" s="162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</row>
    <row r="10" spans="1:58" ht="12.75" customHeight="1" x14ac:dyDescent="0.2">
      <c r="A10" s="160" t="s">
        <v>209</v>
      </c>
      <c r="B10" s="161"/>
      <c r="C10" s="162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</row>
    <row r="11" spans="1:58" ht="12.75" customHeight="1" x14ac:dyDescent="0.2">
      <c r="A11" s="246" t="s">
        <v>204</v>
      </c>
      <c r="B11" s="161" t="s">
        <v>205</v>
      </c>
      <c r="C11" s="162" t="s">
        <v>210</v>
      </c>
      <c r="E11" s="165" t="s">
        <v>211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 t="s">
        <v>211</v>
      </c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</row>
    <row r="12" spans="1:58" ht="12.75" customHeight="1" x14ac:dyDescent="0.2">
      <c r="A12" s="247"/>
      <c r="B12" s="168">
        <f>'POR CONTA'!F334</f>
        <v>113304.58199999999</v>
      </c>
      <c r="C12" s="167">
        <f>'POR CONTA'!G334</f>
        <v>103373.79079999997</v>
      </c>
      <c r="D12" s="51">
        <f>SUM('POR CONTA'!H334+'POR CONTA'!I334+'POR CONTA'!J334+'POR CONTA'!K334+'POR CONTA'!L334+'POR CONTA'!M334)</f>
        <v>80655.150800000018</v>
      </c>
      <c r="E12" s="51">
        <f>'POR CONTA'!O334</f>
        <v>370.94999999999993</v>
      </c>
      <c r="F12" s="51">
        <f>'POR CONTA'!P334</f>
        <v>370.94999999999993</v>
      </c>
      <c r="G12" s="51">
        <f>'POR CONTA'!Q334</f>
        <v>370.94999999999993</v>
      </c>
      <c r="H12" s="51">
        <f>'POR CONTA'!R334</f>
        <v>394.71</v>
      </c>
      <c r="I12" s="51">
        <f>'POR CONTA'!S334</f>
        <v>596.44999999999993</v>
      </c>
      <c r="J12" s="51">
        <f>'POR CONTA'!T334</f>
        <v>604.46069799999987</v>
      </c>
      <c r="K12" s="51">
        <f>'POR CONTA'!U334</f>
        <v>247.46069800000004</v>
      </c>
      <c r="L12" s="51">
        <f>'POR CONTA'!V334</f>
        <v>247.46069800000004</v>
      </c>
      <c r="M12" s="51">
        <f>'POR CONTA'!W334</f>
        <v>247.46069800000004</v>
      </c>
      <c r="N12" s="51">
        <f>'POR CONTA'!X334</f>
        <v>247.46069800000004</v>
      </c>
      <c r="O12" s="51">
        <f>'POR CONTA'!Y334</f>
        <v>247.46069800000004</v>
      </c>
      <c r="P12" s="51">
        <f>'POR CONTA'!Z334</f>
        <v>247.46069800000004</v>
      </c>
      <c r="Q12" s="51">
        <f>'POR CONTA'!AA334</f>
        <v>4193.2348859999993</v>
      </c>
      <c r="R12" s="116">
        <f>+'POR CONTA'!AB334</f>
        <v>247.46069800000004</v>
      </c>
      <c r="S12" s="116">
        <f>+'POR CONTA'!AC334</f>
        <v>247.46069800000004</v>
      </c>
      <c r="T12" s="116">
        <f>+'POR CONTA'!AD334</f>
        <v>276.91799500000002</v>
      </c>
      <c r="U12" s="116">
        <f>+'POR CONTA'!AE334</f>
        <v>276.91799500000002</v>
      </c>
      <c r="V12" s="116">
        <f>+'POR CONTA'!AF334</f>
        <v>276.91799500000002</v>
      </c>
      <c r="W12" s="116">
        <f>+'POR CONTA'!AG334</f>
        <v>276.91799500000002</v>
      </c>
      <c r="X12" s="116">
        <f>+'POR CONTA'!AH334</f>
        <v>276.91799500000002</v>
      </c>
      <c r="Y12" s="116">
        <f>+'POR CONTA'!AI334</f>
        <v>276.91799500000002</v>
      </c>
      <c r="Z12" s="116">
        <f>+'POR CONTA'!AJ334</f>
        <v>276.91799500000002</v>
      </c>
      <c r="AA12" s="116">
        <f>+'POR CONTA'!AK334</f>
        <v>276.91799500000002</v>
      </c>
      <c r="AB12" s="116">
        <f>+'POR CONTA'!AL334</f>
        <v>276.91799500000002</v>
      </c>
      <c r="AC12" s="116">
        <f>+'POR CONTA'!AM334</f>
        <v>276.91799500000002</v>
      </c>
      <c r="AD12" s="116">
        <f>+'POR CONTA'!AN334</f>
        <v>3264.1013459999995</v>
      </c>
      <c r="AE12" s="116">
        <f>+'POR CONTA'!AO334</f>
        <v>262.96799499999997</v>
      </c>
      <c r="AF12" s="116">
        <f>'POR CONTA'!AP334</f>
        <v>262.96799499999997</v>
      </c>
      <c r="AG12" s="116">
        <f>'POR CONTA'!AQ334</f>
        <v>262.96799499999997</v>
      </c>
      <c r="AH12" s="116">
        <f>'POR CONTA'!AR334</f>
        <v>262.96799499999997</v>
      </c>
      <c r="AI12" s="116">
        <f>'POR CONTA'!AS334</f>
        <v>262.96799499999997</v>
      </c>
      <c r="AJ12" s="116">
        <f>'POR CONTA'!AT334</f>
        <v>262.96799499999997</v>
      </c>
      <c r="AK12" s="116">
        <f>'POR CONTA'!AU334</f>
        <v>262.96799499999997</v>
      </c>
      <c r="AL12" s="116">
        <f>'POR CONTA'!AV334</f>
        <v>262.96799499999997</v>
      </c>
      <c r="AM12" s="116">
        <f>'POR CONTA'!AW334</f>
        <v>262.96799499999997</v>
      </c>
      <c r="AN12" s="116">
        <f>'POR CONTA'!AX334</f>
        <v>262.96799499999997</v>
      </c>
      <c r="AO12" s="116">
        <f>'POR CONTA'!AY334</f>
        <v>262.96799499999997</v>
      </c>
      <c r="AP12" s="116">
        <f>'POR CONTA'!AZ334</f>
        <v>262.96799499999997</v>
      </c>
      <c r="AQ12" s="116">
        <f>+'POR CONTA'!BA334</f>
        <v>3155.6159399999997</v>
      </c>
      <c r="AR12" s="116">
        <f>'POR CONTA'!BB334</f>
        <v>262.96799499999997</v>
      </c>
      <c r="AS12" s="116">
        <f>'POR CONTA'!BC334</f>
        <v>262.96799499999997</v>
      </c>
      <c r="AT12" s="116">
        <f>'POR CONTA'!BD334</f>
        <v>262.96799499999997</v>
      </c>
      <c r="AU12" s="116">
        <f>'POR CONTA'!BE334</f>
        <v>262.96799499999997</v>
      </c>
      <c r="AV12" s="116">
        <f>'POR CONTA'!BF334</f>
        <v>262.96799499999997</v>
      </c>
      <c r="AW12" s="116">
        <f>'POR CONTA'!BG334</f>
        <v>262.96799499999997</v>
      </c>
      <c r="AX12" s="116">
        <f>'POR CONTA'!BH334</f>
        <v>262.96799499999997</v>
      </c>
      <c r="AY12" s="116">
        <f>'POR CONTA'!BI334</f>
        <v>262.96799499999997</v>
      </c>
      <c r="AZ12" s="116">
        <f>'POR CONTA'!BJ334</f>
        <v>262.96799499999997</v>
      </c>
      <c r="BA12" s="116">
        <f>'POR CONTA'!BK334</f>
        <v>262.96799499999997</v>
      </c>
      <c r="BB12" s="116">
        <f>'POR CONTA'!BL334</f>
        <v>262.96799499999997</v>
      </c>
      <c r="BC12" s="116">
        <f>'POR CONTA'!BM334</f>
        <v>262.96799499999997</v>
      </c>
      <c r="BD12" s="116">
        <f>'POR CONTA'!BN334</f>
        <v>3155.6159399999997</v>
      </c>
      <c r="BE12" s="116">
        <f>'POR CONTA'!BO334</f>
        <v>262.96799499999997</v>
      </c>
      <c r="BF12" s="116">
        <f>'POR CONTA'!BP334</f>
        <v>262.96799499999997</v>
      </c>
    </row>
    <row r="13" spans="1:58" ht="12.75" customHeight="1" x14ac:dyDescent="0.2">
      <c r="A13" s="160"/>
      <c r="B13" s="161"/>
      <c r="C13" s="162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</row>
    <row r="14" spans="1:58" ht="12.75" customHeight="1" x14ac:dyDescent="0.2">
      <c r="A14" s="223" t="s">
        <v>212</v>
      </c>
      <c r="B14" s="169"/>
      <c r="C14" s="170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</row>
    <row r="15" spans="1:58" ht="12.75" customHeight="1" x14ac:dyDescent="0.2">
      <c r="A15" s="171" t="s">
        <v>213</v>
      </c>
      <c r="B15" s="161"/>
      <c r="C15" s="162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</row>
    <row r="16" spans="1:58" ht="12.75" customHeight="1" x14ac:dyDescent="0.2">
      <c r="A16" s="246" t="s">
        <v>204</v>
      </c>
      <c r="B16" s="161" t="s">
        <v>205</v>
      </c>
      <c r="C16" s="162" t="s">
        <v>210</v>
      </c>
      <c r="E16" s="165" t="s">
        <v>207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 t="s">
        <v>207</v>
      </c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</row>
    <row r="17" spans="1:58" ht="12.75" customHeight="1" x14ac:dyDescent="0.2">
      <c r="A17" s="247"/>
      <c r="B17" s="168">
        <f>'POR CONTA'!F48</f>
        <v>1135.1879999999999</v>
      </c>
      <c r="C17" s="167">
        <f>'POR CONTA'!G48</f>
        <v>1021.6692</v>
      </c>
      <c r="D17" s="51">
        <f>SUM('POR CONTA'!H48+'POR CONTA'!I48+'POR CONTA'!J48+'POR CONTA'!K48+'POR CONTA'!L48+'POR CONTA'!M48)</f>
        <v>613.00152000000014</v>
      </c>
      <c r="E17" s="51">
        <f>'POR CONTA'!O48</f>
        <v>8.513910000000001</v>
      </c>
      <c r="F17" s="51">
        <f>'POR CONTA'!P48</f>
        <v>8.513910000000001</v>
      </c>
      <c r="G17" s="51">
        <f>'POR CONTA'!Q48</f>
        <v>8.513910000000001</v>
      </c>
      <c r="H17" s="51">
        <f>'POR CONTA'!R48</f>
        <v>8.513910000000001</v>
      </c>
      <c r="I17" s="51">
        <f>'POR CONTA'!S48</f>
        <v>8.513910000000001</v>
      </c>
      <c r="J17" s="51">
        <f>'POR CONTA'!T48</f>
        <v>8.513910000000001</v>
      </c>
      <c r="K17" s="51">
        <f>'POR CONTA'!U48</f>
        <v>8.513910000000001</v>
      </c>
      <c r="L17" s="51">
        <f>'POR CONTA'!V48</f>
        <v>8.513910000000001</v>
      </c>
      <c r="M17" s="51">
        <f>'POR CONTA'!W48</f>
        <v>8.513910000000001</v>
      </c>
      <c r="N17" s="51">
        <f>'POR CONTA'!X48</f>
        <v>8.513910000000001</v>
      </c>
      <c r="O17" s="51">
        <f>'POR CONTA'!Y48</f>
        <v>8.513910000000001</v>
      </c>
      <c r="P17" s="51">
        <f>'POR CONTA'!Z48</f>
        <v>8.513910000000001</v>
      </c>
      <c r="Q17" s="51">
        <f>'POR CONTA'!AA48</f>
        <v>102.16691999999999</v>
      </c>
      <c r="R17" s="116">
        <f>+'POR CONTA'!AB48</f>
        <v>8.513910000000001</v>
      </c>
      <c r="S17" s="116">
        <f>+'POR CONTA'!AC48</f>
        <v>8.513910000000001</v>
      </c>
      <c r="T17" s="116">
        <f>+'POR CONTA'!AD48</f>
        <v>8.513910000000001</v>
      </c>
      <c r="U17" s="116">
        <f>+'POR CONTA'!AE48</f>
        <v>8.513910000000001</v>
      </c>
      <c r="V17" s="116">
        <f>+'POR CONTA'!AF48</f>
        <v>8.513910000000001</v>
      </c>
      <c r="W17" s="116">
        <f>+'POR CONTA'!AG48</f>
        <v>8.513910000000001</v>
      </c>
      <c r="X17" s="116">
        <f>+'POR CONTA'!AH48</f>
        <v>8.513910000000001</v>
      </c>
      <c r="Y17" s="116">
        <f>+'POR CONTA'!AI48</f>
        <v>8.513910000000001</v>
      </c>
      <c r="Z17" s="116">
        <f>+'POR CONTA'!AJ48</f>
        <v>8.513910000000001</v>
      </c>
      <c r="AA17" s="116">
        <f>+'POR CONTA'!AK48</f>
        <v>8.513910000000001</v>
      </c>
      <c r="AB17" s="116">
        <f>+'POR CONTA'!AL48</f>
        <v>8.513910000000001</v>
      </c>
      <c r="AC17" s="116">
        <f>+'POR CONTA'!AM48</f>
        <v>8.513910000000001</v>
      </c>
      <c r="AD17" s="116">
        <f>+'POR CONTA'!AN48</f>
        <v>102.16691999999999</v>
      </c>
      <c r="AE17" s="116">
        <f>+'POR CONTA'!AO48</f>
        <v>8.513910000000001</v>
      </c>
      <c r="AF17" s="116">
        <f>+'POR CONTA'!AP48</f>
        <v>8.513910000000001</v>
      </c>
      <c r="AG17" s="116">
        <f>'POR CONTA'!AQ48</f>
        <v>8.513910000000001</v>
      </c>
      <c r="AH17" s="116">
        <f>'POR CONTA'!AR48</f>
        <v>8.513910000000001</v>
      </c>
      <c r="AI17" s="116">
        <f>'POR CONTA'!AS48</f>
        <v>8.513910000000001</v>
      </c>
      <c r="AJ17" s="116">
        <f>'POR CONTA'!AT48</f>
        <v>8.513910000000001</v>
      </c>
      <c r="AK17" s="116">
        <f>'POR CONTA'!AU48</f>
        <v>8.513910000000001</v>
      </c>
      <c r="AL17" s="116">
        <f>'POR CONTA'!AV48</f>
        <v>8.513910000000001</v>
      </c>
      <c r="AM17" s="116">
        <f>'POR CONTA'!AW48</f>
        <v>8.513910000000001</v>
      </c>
      <c r="AN17" s="116">
        <f>'POR CONTA'!AX48</f>
        <v>8.513910000000001</v>
      </c>
      <c r="AO17" s="116">
        <f>'POR CONTA'!AY48</f>
        <v>8.513910000000001</v>
      </c>
      <c r="AP17" s="116">
        <f>'POR CONTA'!AZ48</f>
        <v>8.513910000000001</v>
      </c>
      <c r="AQ17" s="116">
        <f>+'POR CONTA'!BA48</f>
        <v>102.16691999999999</v>
      </c>
      <c r="AR17" s="116">
        <f>'POR CONTA'!BB48</f>
        <v>0</v>
      </c>
      <c r="AS17" s="116">
        <f>'POR CONTA'!BC48</f>
        <v>0</v>
      </c>
      <c r="AT17" s="116">
        <f>'POR CONTA'!BD48</f>
        <v>0</v>
      </c>
      <c r="AU17" s="116">
        <f>'POR CONTA'!BE48</f>
        <v>0</v>
      </c>
      <c r="AV17" s="116">
        <f>'POR CONTA'!BF48</f>
        <v>0</v>
      </c>
      <c r="AW17" s="116">
        <f>'POR CONTA'!BG48</f>
        <v>0</v>
      </c>
      <c r="AX17" s="116">
        <f>'POR CONTA'!BH48</f>
        <v>0</v>
      </c>
      <c r="AY17" s="116">
        <f>'POR CONTA'!BI48</f>
        <v>0</v>
      </c>
      <c r="AZ17" s="116">
        <f>'POR CONTA'!BJ48</f>
        <v>0</v>
      </c>
      <c r="BA17" s="116">
        <f>'POR CONTA'!BK48</f>
        <v>0</v>
      </c>
      <c r="BB17" s="116">
        <f>'POR CONTA'!BL48</f>
        <v>0</v>
      </c>
      <c r="BC17" s="116">
        <f>'POR CONTA'!BM48</f>
        <v>0</v>
      </c>
      <c r="BD17" s="116">
        <f>'POR CONTA'!BN48</f>
        <v>0</v>
      </c>
      <c r="BE17" s="116">
        <f>'POR CONTA'!BO48</f>
        <v>0</v>
      </c>
      <c r="BF17" s="116">
        <f>'POR CONTA'!BP48</f>
        <v>0</v>
      </c>
    </row>
    <row r="18" spans="1:58" ht="12.75" customHeight="1" x14ac:dyDescent="0.2">
      <c r="A18" s="164"/>
      <c r="B18" s="168"/>
      <c r="C18" s="167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</row>
    <row r="19" spans="1:58" ht="12.75" customHeight="1" x14ac:dyDescent="0.2">
      <c r="A19" s="171" t="s">
        <v>218</v>
      </c>
      <c r="B19" s="161"/>
      <c r="C19" s="162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</row>
    <row r="20" spans="1:58" ht="12.75" customHeight="1" x14ac:dyDescent="0.2">
      <c r="A20" s="246" t="s">
        <v>204</v>
      </c>
      <c r="B20" s="161" t="s">
        <v>205</v>
      </c>
      <c r="C20" s="162" t="s">
        <v>210</v>
      </c>
      <c r="E20" s="165" t="s">
        <v>207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 t="s">
        <v>207</v>
      </c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</row>
    <row r="21" spans="1:58" ht="12.75" customHeight="1" x14ac:dyDescent="0.2">
      <c r="A21" s="247"/>
      <c r="B21" s="168">
        <f>'POR CONTA'!F63</f>
        <v>11782.32</v>
      </c>
      <c r="C21" s="167">
        <f>'POR CONTA'!G63</f>
        <v>10604.088000000002</v>
      </c>
      <c r="D21" s="51">
        <f>SUM('POR CONTA'!H63+'POR CONTA'!I63+'POR CONTA'!J63+'POR CONTA'!K63+'POR CONTA'!L63+'POR CONTA'!M63)</f>
        <v>6071.100300000001</v>
      </c>
      <c r="E21" s="51">
        <f>'POR CONTA'!O63</f>
        <v>88.367400000000004</v>
      </c>
      <c r="F21" s="51">
        <f>'POR CONTA'!P63</f>
        <v>88.367400000000004</v>
      </c>
      <c r="G21" s="51">
        <f>'POR CONTA'!Q63</f>
        <v>88.367400000000004</v>
      </c>
      <c r="H21" s="51">
        <f>'POR CONTA'!R63</f>
        <v>88.367400000000004</v>
      </c>
      <c r="I21" s="51">
        <f>'POR CONTA'!S63</f>
        <v>88.367400000000004</v>
      </c>
      <c r="J21" s="51">
        <f>'POR CONTA'!T63</f>
        <v>88.367400000000004</v>
      </c>
      <c r="K21" s="51">
        <f>'POR CONTA'!U63</f>
        <v>88.367400000000004</v>
      </c>
      <c r="L21" s="51">
        <f>'POR CONTA'!V63</f>
        <v>88.367400000000004</v>
      </c>
      <c r="M21" s="51">
        <f>'POR CONTA'!W63</f>
        <v>88.367400000000004</v>
      </c>
      <c r="N21" s="51">
        <f>'POR CONTA'!X63</f>
        <v>88.367400000000004</v>
      </c>
      <c r="O21" s="51">
        <f>'POR CONTA'!Y63</f>
        <v>88.367400000000004</v>
      </c>
      <c r="P21" s="51">
        <f>'POR CONTA'!Z63</f>
        <v>88.367400000000004</v>
      </c>
      <c r="Q21" s="51">
        <f>'POR CONTA'!AA63</f>
        <v>1060.4087999999999</v>
      </c>
      <c r="R21" s="100">
        <f>+'POR CONTA'!AB63</f>
        <v>88.367400000000004</v>
      </c>
      <c r="S21" s="100">
        <f>+'POR CONTA'!AC63</f>
        <v>88.367400000000004</v>
      </c>
      <c r="T21" s="100">
        <f>+'POR CONTA'!AD63</f>
        <v>88.367400000000004</v>
      </c>
      <c r="U21" s="100">
        <f>+'POR CONTA'!AE63</f>
        <v>88.367400000000004</v>
      </c>
      <c r="V21" s="100">
        <f>+'POR CONTA'!AF63</f>
        <v>88.367400000000004</v>
      </c>
      <c r="W21" s="100">
        <f>+'POR CONTA'!AG63</f>
        <v>88.367400000000004</v>
      </c>
      <c r="X21" s="100">
        <f>+'POR CONTA'!AH63</f>
        <v>88.367400000000004</v>
      </c>
      <c r="Y21" s="100">
        <f>+'POR CONTA'!AI63</f>
        <v>88.367400000000004</v>
      </c>
      <c r="Z21" s="100">
        <f>+'POR CONTA'!AJ63</f>
        <v>88.367400000000004</v>
      </c>
      <c r="AA21" s="100">
        <f>+'POR CONTA'!AK63</f>
        <v>88.367400000000004</v>
      </c>
      <c r="AB21" s="100">
        <f>+'POR CONTA'!AL63</f>
        <v>88.367400000000004</v>
      </c>
      <c r="AC21" s="100">
        <f>+'POR CONTA'!AM63</f>
        <v>88.367400000000004</v>
      </c>
      <c r="AD21" s="116">
        <f>+'POR CONTA'!AN63</f>
        <v>1060.4087999999999</v>
      </c>
      <c r="AE21" s="116">
        <f>+'POR CONTA'!AO63</f>
        <v>88.367400000000004</v>
      </c>
      <c r="AF21" s="116">
        <f>+'POR CONTA'!AP63</f>
        <v>88.367400000000004</v>
      </c>
      <c r="AG21" s="116">
        <f>'POR CONTA'!AQ63</f>
        <v>88.367400000000004</v>
      </c>
      <c r="AH21" s="116">
        <f>'POR CONTA'!AR63</f>
        <v>88.367400000000004</v>
      </c>
      <c r="AI21" s="116">
        <f>'POR CONTA'!AS63</f>
        <v>88.367400000000004</v>
      </c>
      <c r="AJ21" s="116">
        <f>'POR CONTA'!AT63</f>
        <v>88.367400000000004</v>
      </c>
      <c r="AK21" s="116">
        <f>'POR CONTA'!AU63</f>
        <v>88.367400000000004</v>
      </c>
      <c r="AL21" s="116">
        <f>'POR CONTA'!AV63</f>
        <v>88.367400000000004</v>
      </c>
      <c r="AM21" s="116">
        <f>'POR CONTA'!AW63</f>
        <v>88.367400000000004</v>
      </c>
      <c r="AN21" s="116">
        <f>'POR CONTA'!AX63</f>
        <v>88.367400000000004</v>
      </c>
      <c r="AO21" s="116">
        <f>'POR CONTA'!AY63</f>
        <v>88.367400000000004</v>
      </c>
      <c r="AP21" s="116">
        <f>'POR CONTA'!AZ63</f>
        <v>88.367400000000004</v>
      </c>
      <c r="AQ21" s="116">
        <f>+'POR CONTA'!BA63</f>
        <v>1060.4087999999999</v>
      </c>
      <c r="AR21" s="116">
        <f>'POR CONTA'!BB63</f>
        <v>12.6675</v>
      </c>
      <c r="AS21" s="116">
        <f>'POR CONTA'!BC63</f>
        <v>12.6675</v>
      </c>
      <c r="AT21" s="116">
        <f>'POR CONTA'!BD63</f>
        <v>12.6675</v>
      </c>
      <c r="AU21" s="116">
        <f>'POR CONTA'!BE63</f>
        <v>12.6675</v>
      </c>
      <c r="AV21" s="116">
        <f>'POR CONTA'!BF63</f>
        <v>12.6675</v>
      </c>
      <c r="AW21" s="116">
        <f>'POR CONTA'!BG63</f>
        <v>12.6675</v>
      </c>
      <c r="AX21" s="116">
        <f>'POR CONTA'!BH63</f>
        <v>12.6675</v>
      </c>
      <c r="AY21" s="116">
        <f>'POR CONTA'!BI63</f>
        <v>12.6675</v>
      </c>
      <c r="AZ21" s="116">
        <f>'POR CONTA'!BJ63</f>
        <v>12.6675</v>
      </c>
      <c r="BA21" s="116">
        <f>'POR CONTA'!BK63</f>
        <v>12.6675</v>
      </c>
      <c r="BB21" s="116">
        <f>'POR CONTA'!BL63</f>
        <v>12.6675</v>
      </c>
      <c r="BC21" s="116">
        <f>'POR CONTA'!BM63</f>
        <v>12.6675</v>
      </c>
      <c r="BD21" s="116">
        <f>'POR CONTA'!BN63</f>
        <v>152.01000000000002</v>
      </c>
      <c r="BE21" s="116">
        <f>'POR CONTA'!BO63</f>
        <v>12.6675</v>
      </c>
      <c r="BF21" s="116">
        <f>'POR CONTA'!BP63</f>
        <v>12.6675</v>
      </c>
    </row>
    <row r="22" spans="1:58" ht="12.75" customHeight="1" x14ac:dyDescent="0.2">
      <c r="A22" s="171"/>
      <c r="B22" s="168"/>
      <c r="C22" s="16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</row>
    <row r="23" spans="1:58" ht="12.75" customHeight="1" x14ac:dyDescent="0.2">
      <c r="A23" s="171" t="s">
        <v>219</v>
      </c>
      <c r="B23" s="161"/>
      <c r="C23" s="162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</row>
    <row r="24" spans="1:58" ht="12.75" customHeight="1" x14ac:dyDescent="0.2">
      <c r="A24" s="246" t="s">
        <v>204</v>
      </c>
      <c r="B24" s="161" t="s">
        <v>205</v>
      </c>
      <c r="C24" s="162" t="s">
        <v>210</v>
      </c>
      <c r="E24" s="165" t="s">
        <v>207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 t="s">
        <v>207</v>
      </c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</row>
    <row r="25" spans="1:58" ht="12.75" customHeight="1" x14ac:dyDescent="0.2">
      <c r="A25" s="247"/>
      <c r="B25" s="168">
        <f>'POR CONTA'!F250</f>
        <v>134557.23300000001</v>
      </c>
      <c r="C25" s="167">
        <f>'POR CONTA'!G250</f>
        <v>121101.50970000004</v>
      </c>
      <c r="D25" s="51">
        <f>SUM('POR CONTA'!H250+'POR CONTA'!I250+'POR CONTA'!J250+'POR CONTA'!K250+'POR CONTA'!L250+'POR CONTA'!M250)</f>
        <v>52219.830820000032</v>
      </c>
      <c r="E25" s="51">
        <f>'POR CONTA'!O250</f>
        <v>852.41424749999953</v>
      </c>
      <c r="F25" s="51">
        <f>'POR CONTA'!P250</f>
        <v>852.41424749999953</v>
      </c>
      <c r="G25" s="51">
        <f>'POR CONTA'!Q250</f>
        <v>852.41424749999953</v>
      </c>
      <c r="H25" s="51">
        <f>'POR CONTA'!R250</f>
        <v>852.41424749999953</v>
      </c>
      <c r="I25" s="51">
        <f>'POR CONTA'!S250</f>
        <v>852.41424749999953</v>
      </c>
      <c r="J25" s="51">
        <f>'POR CONTA'!T250</f>
        <v>852.41424749999953</v>
      </c>
      <c r="K25" s="51">
        <f>'POR CONTA'!U250</f>
        <v>852.41424749999953</v>
      </c>
      <c r="L25" s="51">
        <f>'POR CONTA'!V250</f>
        <v>852.41424749999953</v>
      </c>
      <c r="M25" s="51">
        <f>'POR CONTA'!W250</f>
        <v>852.41424749999953</v>
      </c>
      <c r="N25" s="51">
        <f>'POR CONTA'!X250</f>
        <v>852.41424749999953</v>
      </c>
      <c r="O25" s="51">
        <f>'POR CONTA'!Y250</f>
        <v>852.41424749999953</v>
      </c>
      <c r="P25" s="51">
        <f>'POR CONTA'!Z250</f>
        <v>852.41424749999953</v>
      </c>
      <c r="Q25" s="51">
        <f>'POR CONTA'!AA250</f>
        <v>10228.970969999995</v>
      </c>
      <c r="R25" s="51">
        <f>'POR CONTA'!AB250</f>
        <v>852.41424749999953</v>
      </c>
      <c r="S25" s="51">
        <f>'POR CONTA'!AC250</f>
        <v>852.41424749999953</v>
      </c>
      <c r="T25" s="51">
        <f>'POR CONTA'!AD250</f>
        <v>852.41424749999953</v>
      </c>
      <c r="U25" s="51">
        <f>'POR CONTA'!AE250</f>
        <v>852.41424749999953</v>
      </c>
      <c r="V25" s="51">
        <f>'POR CONTA'!AF250</f>
        <v>852.41424749999953</v>
      </c>
      <c r="W25" s="51">
        <f>'POR CONTA'!AG250</f>
        <v>852.41424749999953</v>
      </c>
      <c r="X25" s="51">
        <f>'POR CONTA'!AH250</f>
        <v>852.41424749999953</v>
      </c>
      <c r="Y25" s="51">
        <f>'POR CONTA'!AI250</f>
        <v>852.41424749999953</v>
      </c>
      <c r="Z25" s="51">
        <f>'POR CONTA'!AJ250</f>
        <v>852.41424749999953</v>
      </c>
      <c r="AA25" s="51">
        <f>'POR CONTA'!AK250</f>
        <v>852.41424749999953</v>
      </c>
      <c r="AB25" s="51">
        <f>'POR CONTA'!AL250</f>
        <v>852.41424749999953</v>
      </c>
      <c r="AC25" s="51">
        <f>'POR CONTA'!AM250</f>
        <v>852.41424749999953</v>
      </c>
      <c r="AD25" s="51">
        <f>'POR CONTA'!AN250</f>
        <v>10228.970969999995</v>
      </c>
      <c r="AE25" s="51">
        <f>'POR CONTA'!AO250</f>
        <v>852.41424749999953</v>
      </c>
      <c r="AF25" s="51">
        <f>'POR CONTA'!AP250</f>
        <v>944.08674749999989</v>
      </c>
      <c r="AG25" s="51">
        <f>'POR CONTA'!AQ250</f>
        <v>982.14174749999972</v>
      </c>
      <c r="AH25" s="51">
        <f>'POR CONTA'!AR250</f>
        <v>982.14174749999972</v>
      </c>
      <c r="AI25" s="51">
        <f>'POR CONTA'!AS250</f>
        <v>982.14174749999972</v>
      </c>
      <c r="AJ25" s="51">
        <f>'POR CONTA'!AT250</f>
        <v>982.14174749999972</v>
      </c>
      <c r="AK25" s="51">
        <f>'POR CONTA'!AU250</f>
        <v>982.14174749999972</v>
      </c>
      <c r="AL25" s="51">
        <f>'POR CONTA'!AV250</f>
        <v>982.14174749999972</v>
      </c>
      <c r="AM25" s="51">
        <f>'POR CONTA'!AW250</f>
        <v>1009.1792474999996</v>
      </c>
      <c r="AN25" s="51">
        <f>'POR CONTA'!AX250</f>
        <v>1009.1792474999996</v>
      </c>
      <c r="AO25" s="51">
        <f>'POR CONTA'!AY250</f>
        <v>1009.1792474999996</v>
      </c>
      <c r="AP25" s="51">
        <f>'POR CONTA'!AZ250</f>
        <v>1009.1792474999996</v>
      </c>
      <c r="AQ25" s="51">
        <f>'POR CONTA'!BA250</f>
        <v>11726.068469999998</v>
      </c>
      <c r="AR25" s="116">
        <f>'POR CONTA'!BB250</f>
        <v>414.87499999999989</v>
      </c>
      <c r="AS25" s="116">
        <f>'POR CONTA'!BC250</f>
        <v>402.13499999999988</v>
      </c>
      <c r="AT25" s="116">
        <f>'POR CONTA'!BD250</f>
        <v>402.13499999999988</v>
      </c>
      <c r="AU25" s="116">
        <f>'POR CONTA'!BE250</f>
        <v>402.13499999999988</v>
      </c>
      <c r="AV25" s="116">
        <f>'POR CONTA'!BF250</f>
        <v>427.63499999999988</v>
      </c>
      <c r="AW25" s="116">
        <f>'POR CONTA'!BG250</f>
        <v>427.63499999999988</v>
      </c>
      <c r="AX25" s="116">
        <f>'POR CONTA'!BH250</f>
        <v>427.63499999999988</v>
      </c>
      <c r="AY25" s="116">
        <f>'POR CONTA'!BI250</f>
        <v>427.63499999999988</v>
      </c>
      <c r="AZ25" s="116">
        <f>'POR CONTA'!BJ250</f>
        <v>427.63499999999988</v>
      </c>
      <c r="BA25" s="116">
        <f>'POR CONTA'!BK250</f>
        <v>427.63499999999988</v>
      </c>
      <c r="BB25" s="116">
        <f>'POR CONTA'!BL250</f>
        <v>427.63499999999988</v>
      </c>
      <c r="BC25" s="116">
        <f>'POR CONTA'!BM250</f>
        <v>427.63499999999988</v>
      </c>
      <c r="BD25" s="116">
        <f>'POR CONTA'!BN250</f>
        <v>5042.3599999999988</v>
      </c>
      <c r="BE25" s="116">
        <f>'POR CONTA'!BO250</f>
        <v>427.63499999999988</v>
      </c>
      <c r="BF25" s="116">
        <f>'POR CONTA'!BP250</f>
        <v>427.63499999999988</v>
      </c>
    </row>
    <row r="26" spans="1:58" ht="12.75" customHeight="1" x14ac:dyDescent="0.2">
      <c r="A26" s="172"/>
      <c r="B26" s="173"/>
      <c r="C26" s="174"/>
      <c r="D26" s="51">
        <f t="shared" ref="D26:AD26" si="0">D17+D21+D25</f>
        <v>58903.932640000035</v>
      </c>
      <c r="E26" s="116">
        <f t="shared" si="0"/>
        <v>949.29555749999952</v>
      </c>
      <c r="F26" s="116">
        <f t="shared" si="0"/>
        <v>949.29555749999952</v>
      </c>
      <c r="G26" s="116">
        <f t="shared" si="0"/>
        <v>949.29555749999952</v>
      </c>
      <c r="H26" s="116">
        <f t="shared" si="0"/>
        <v>949.29555749999952</v>
      </c>
      <c r="I26" s="116">
        <f t="shared" si="0"/>
        <v>949.29555749999952</v>
      </c>
      <c r="J26" s="116">
        <f t="shared" si="0"/>
        <v>949.29555749999952</v>
      </c>
      <c r="K26" s="116">
        <f t="shared" si="0"/>
        <v>949.29555749999952</v>
      </c>
      <c r="L26" s="116">
        <f t="shared" si="0"/>
        <v>949.29555749999952</v>
      </c>
      <c r="M26" s="116">
        <f t="shared" si="0"/>
        <v>949.29555749999952</v>
      </c>
      <c r="N26" s="116">
        <f t="shared" si="0"/>
        <v>949.29555749999952</v>
      </c>
      <c r="O26" s="116">
        <f t="shared" si="0"/>
        <v>949.29555749999952</v>
      </c>
      <c r="P26" s="116">
        <f t="shared" si="0"/>
        <v>949.29555749999952</v>
      </c>
      <c r="Q26" s="116">
        <f t="shared" si="0"/>
        <v>11391.546689999996</v>
      </c>
      <c r="R26" s="116">
        <f t="shared" si="0"/>
        <v>949.29555749999952</v>
      </c>
      <c r="S26" s="116">
        <f t="shared" si="0"/>
        <v>949.29555749999952</v>
      </c>
      <c r="T26" s="116">
        <f t="shared" si="0"/>
        <v>949.29555749999952</v>
      </c>
      <c r="U26" s="116">
        <f t="shared" si="0"/>
        <v>949.29555749999952</v>
      </c>
      <c r="V26" s="116">
        <f t="shared" si="0"/>
        <v>949.29555749999952</v>
      </c>
      <c r="W26" s="116">
        <f t="shared" si="0"/>
        <v>949.29555749999952</v>
      </c>
      <c r="X26" s="116">
        <f t="shared" si="0"/>
        <v>949.29555749999952</v>
      </c>
      <c r="Y26" s="116">
        <f t="shared" si="0"/>
        <v>949.29555749999952</v>
      </c>
      <c r="Z26" s="116">
        <f t="shared" si="0"/>
        <v>949.29555749999952</v>
      </c>
      <c r="AA26" s="116">
        <f t="shared" si="0"/>
        <v>949.29555749999952</v>
      </c>
      <c r="AB26" s="116">
        <f t="shared" si="0"/>
        <v>949.29555749999952</v>
      </c>
      <c r="AC26" s="116">
        <f>AC17+AC21+AC25</f>
        <v>949.29555749999952</v>
      </c>
      <c r="AD26" s="116">
        <f t="shared" si="0"/>
        <v>11391.546689999996</v>
      </c>
      <c r="AE26" s="116">
        <f t="shared" ref="AE26" si="1">AE17+AE21+AE25</f>
        <v>949.29555749999952</v>
      </c>
      <c r="AF26" s="116">
        <f t="shared" ref="AF26:AK26" si="2">AF17+AF21+AF25</f>
        <v>1040.9680575</v>
      </c>
      <c r="AG26" s="116">
        <f t="shared" si="2"/>
        <v>1079.0230574999998</v>
      </c>
      <c r="AH26" s="116">
        <f t="shared" si="2"/>
        <v>1079.0230574999998</v>
      </c>
      <c r="AI26" s="116">
        <f t="shared" si="2"/>
        <v>1079.0230574999998</v>
      </c>
      <c r="AJ26" s="116">
        <f t="shared" si="2"/>
        <v>1079.0230574999998</v>
      </c>
      <c r="AK26" s="116">
        <f t="shared" si="2"/>
        <v>1079.0230574999998</v>
      </c>
      <c r="AL26" s="116">
        <f t="shared" ref="AL26:AO26" si="3">AL17+AL21+AL25</f>
        <v>1079.0230574999998</v>
      </c>
      <c r="AM26" s="116">
        <f t="shared" si="3"/>
        <v>1106.0605574999997</v>
      </c>
      <c r="AN26" s="116">
        <f t="shared" si="3"/>
        <v>1106.0605574999997</v>
      </c>
      <c r="AO26" s="116">
        <f t="shared" si="3"/>
        <v>1106.0605574999997</v>
      </c>
      <c r="AP26" s="116">
        <f t="shared" ref="AP26:AU26" si="4">AP17+AP21+AP25</f>
        <v>1106.0605574999997</v>
      </c>
      <c r="AQ26" s="116">
        <f t="shared" si="4"/>
        <v>12888.644189999999</v>
      </c>
      <c r="AR26" s="116">
        <f t="shared" si="4"/>
        <v>427.5424999999999</v>
      </c>
      <c r="AS26" s="116">
        <f>AS17+AS21+AS25</f>
        <v>414.8024999999999</v>
      </c>
      <c r="AT26" s="116">
        <f t="shared" si="4"/>
        <v>414.8024999999999</v>
      </c>
      <c r="AU26" s="116">
        <f t="shared" si="4"/>
        <v>414.8024999999999</v>
      </c>
      <c r="AV26" s="116">
        <f t="shared" ref="AV26:BE26" si="5">AV17+AV21+AV25</f>
        <v>440.3024999999999</v>
      </c>
      <c r="AW26" s="116">
        <f t="shared" si="5"/>
        <v>440.3024999999999</v>
      </c>
      <c r="AX26" s="116">
        <f t="shared" si="5"/>
        <v>440.3024999999999</v>
      </c>
      <c r="AY26" s="116">
        <f t="shared" si="5"/>
        <v>440.3024999999999</v>
      </c>
      <c r="AZ26" s="116">
        <f t="shared" si="5"/>
        <v>440.3024999999999</v>
      </c>
      <c r="BA26" s="116">
        <f>BA17+BA21+BA25</f>
        <v>440.3024999999999</v>
      </c>
      <c r="BB26" s="116">
        <f>BB17+BB21+BB25</f>
        <v>440.3024999999999</v>
      </c>
      <c r="BC26" s="116">
        <f>BC17+BC21+BC25</f>
        <v>440.3024999999999</v>
      </c>
      <c r="BD26" s="116">
        <f t="shared" si="5"/>
        <v>5194.369999999999</v>
      </c>
      <c r="BE26" s="116">
        <f t="shared" si="5"/>
        <v>440.3024999999999</v>
      </c>
      <c r="BF26" s="116">
        <f t="shared" ref="BF26" si="6">BF17+BF21+BF25</f>
        <v>440.3024999999999</v>
      </c>
    </row>
    <row r="27" spans="1:58" ht="12.75" customHeight="1" x14ac:dyDescent="0.2">
      <c r="A27" s="222" t="s">
        <v>214</v>
      </c>
      <c r="B27" s="161"/>
      <c r="C27" s="162"/>
      <c r="D27" s="100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</row>
    <row r="28" spans="1:58" ht="12.75" customHeight="1" x14ac:dyDescent="0.2">
      <c r="A28" s="36" t="s">
        <v>215</v>
      </c>
      <c r="B28" s="161"/>
      <c r="C28" s="162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</row>
    <row r="29" spans="1:58" ht="12.75" customHeight="1" x14ac:dyDescent="0.2">
      <c r="A29" s="246" t="s">
        <v>204</v>
      </c>
      <c r="B29" s="161" t="s">
        <v>205</v>
      </c>
      <c r="C29" s="162" t="s">
        <v>210</v>
      </c>
      <c r="E29" s="165" t="s">
        <v>216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 t="s">
        <v>216</v>
      </c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</row>
    <row r="30" spans="1:58" ht="12.75" customHeight="1" x14ac:dyDescent="0.2">
      <c r="A30" s="247"/>
      <c r="B30" s="168">
        <f>'POR CONTA'!F340</f>
        <v>153720</v>
      </c>
      <c r="C30" s="167">
        <f>'POR CONTA'!G340</f>
        <v>138348</v>
      </c>
      <c r="D30" s="51">
        <f>('POR CONTA'!L340+'POR CONTA'!M340)</f>
        <v>39198.600000000006</v>
      </c>
      <c r="E30" s="51">
        <f>'POR CONTA'!O340</f>
        <v>2305.8000000000002</v>
      </c>
      <c r="F30" s="51">
        <f>'POR CONTA'!P340</f>
        <v>2305.8000000000002</v>
      </c>
      <c r="G30" s="51">
        <f>'POR CONTA'!Q340</f>
        <v>2305.8000000000002</v>
      </c>
      <c r="H30" s="51">
        <f>'POR CONTA'!R340</f>
        <v>2305.8000000000002</v>
      </c>
      <c r="I30" s="51">
        <f>'POR CONTA'!S340</f>
        <v>2305.8000000000002</v>
      </c>
      <c r="J30" s="51">
        <f>'POR CONTA'!T340</f>
        <v>2305.8000000000002</v>
      </c>
      <c r="K30" s="51">
        <f>'POR CONTA'!U340</f>
        <v>2305.8000000000002</v>
      </c>
      <c r="L30" s="51">
        <f>'POR CONTA'!V340</f>
        <v>2305.8000000000002</v>
      </c>
      <c r="M30" s="51">
        <f>'POR CONTA'!W340</f>
        <v>2305.8000000000002</v>
      </c>
      <c r="N30" s="51">
        <f>'POR CONTA'!X340</f>
        <v>2305.8000000000002</v>
      </c>
      <c r="O30" s="51">
        <f>'POR CONTA'!Y340</f>
        <v>2305.8000000000002</v>
      </c>
      <c r="P30" s="51">
        <f>'POR CONTA'!Z340</f>
        <v>2305.8000000000002</v>
      </c>
      <c r="Q30" s="51">
        <f>'POR CONTA'!AA340</f>
        <v>27669.600000000006</v>
      </c>
      <c r="R30" s="51">
        <f>'POR CONTA'!AB340</f>
        <v>2305.8000000000002</v>
      </c>
      <c r="S30" s="51">
        <f>'POR CONTA'!AC340</f>
        <v>2305.8000000000002</v>
      </c>
      <c r="T30" s="51">
        <f>'POR CONTA'!AD340</f>
        <v>2305.8000000000002</v>
      </c>
      <c r="U30" s="51">
        <f>'POR CONTA'!AE340</f>
        <v>2305.8000000000002</v>
      </c>
      <c r="V30" s="51">
        <f>'POR CONTA'!AF340</f>
        <v>2305.8000000000002</v>
      </c>
      <c r="W30" s="51">
        <f>'POR CONTA'!AG340</f>
        <v>2305.8000000000002</v>
      </c>
      <c r="X30" s="51">
        <f>'POR CONTA'!AH340</f>
        <v>2305.8000000000002</v>
      </c>
      <c r="Y30" s="51">
        <f>'POR CONTA'!AI340</f>
        <v>2305.8000000000002</v>
      </c>
      <c r="Z30" s="51">
        <f>'POR CONTA'!AJ340</f>
        <v>2305.8000000000002</v>
      </c>
      <c r="AA30" s="51">
        <f>'POR CONTA'!AK340</f>
        <v>2305.8000000000002</v>
      </c>
      <c r="AB30" s="51">
        <f>'POR CONTA'!AL340</f>
        <v>2305.8000000000002</v>
      </c>
      <c r="AC30" s="51">
        <f>'POR CONTA'!AM340</f>
        <v>2305.8000000000002</v>
      </c>
      <c r="AD30" s="51">
        <f>'POR CONTA'!AN340</f>
        <v>27669.599999999995</v>
      </c>
      <c r="AE30" s="51">
        <f>'POR CONTA'!AO340</f>
        <v>2305.8000000000002</v>
      </c>
      <c r="AF30" s="51">
        <f>'POR CONTA'!AP340</f>
        <v>2305.8000000000002</v>
      </c>
      <c r="AG30" s="51">
        <f>'POR CONTA'!AQ340</f>
        <v>2305.8000000000002</v>
      </c>
      <c r="AH30" s="51">
        <f>'POR CONTA'!AR340</f>
        <v>2305.8000000000002</v>
      </c>
      <c r="AI30" s="51">
        <f>'POR CONTA'!AS340</f>
        <v>2305.8000000000002</v>
      </c>
      <c r="AJ30" s="51">
        <f>'POR CONTA'!AT340</f>
        <v>2305.8000000000002</v>
      </c>
      <c r="AK30" s="51">
        <f>'POR CONTA'!AU340</f>
        <v>2305.8000000000002</v>
      </c>
      <c r="AL30" s="51">
        <f>'POR CONTA'!AV340</f>
        <v>0</v>
      </c>
      <c r="AM30" s="51">
        <f>'POR CONTA'!AW340</f>
        <v>0</v>
      </c>
      <c r="AN30" s="51">
        <f>'POR CONTA'!AX340</f>
        <v>0</v>
      </c>
      <c r="AO30" s="51">
        <f>'POR CONTA'!AY340</f>
        <v>0</v>
      </c>
      <c r="AP30" s="51">
        <f>'POR CONTA'!AZ340</f>
        <v>0</v>
      </c>
      <c r="AQ30" s="51">
        <f>'POR CONTA'!BA340</f>
        <v>16140.599999999999</v>
      </c>
      <c r="AR30" s="116">
        <f>'POR CONTA'!BB340</f>
        <v>0</v>
      </c>
      <c r="AS30" s="116">
        <f>'POR CONTA'!BC340</f>
        <v>0</v>
      </c>
      <c r="AT30" s="116">
        <f>'POR CONTA'!BD340</f>
        <v>0</v>
      </c>
      <c r="AU30" s="116">
        <f>'POR CONTA'!BE340</f>
        <v>0</v>
      </c>
      <c r="AV30" s="116">
        <f>'POR CONTA'!BF340</f>
        <v>0</v>
      </c>
      <c r="AW30" s="116">
        <f>'POR CONTA'!BG340</f>
        <v>0</v>
      </c>
      <c r="AX30" s="116">
        <f>'POR CONTA'!BH340</f>
        <v>0</v>
      </c>
      <c r="AY30" s="116">
        <f>'POR CONTA'!BI340</f>
        <v>0</v>
      </c>
      <c r="AZ30" s="116"/>
      <c r="BA30" s="116"/>
      <c r="BB30" s="116"/>
      <c r="BC30" s="116"/>
      <c r="BD30" s="116">
        <f>'POR CONTA'!BN340</f>
        <v>0</v>
      </c>
      <c r="BE30" s="116">
        <f>'POR CONTA'!BO340</f>
        <v>0</v>
      </c>
      <c r="BF30" s="116">
        <f>'POR CONTA'!BP340</f>
        <v>0</v>
      </c>
    </row>
    <row r="31" spans="1:58" ht="12.75" customHeight="1" x14ac:dyDescent="0.2">
      <c r="A31" s="160"/>
      <c r="B31" s="161"/>
      <c r="C31" s="162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</row>
    <row r="32" spans="1:58" ht="12.75" customHeight="1" x14ac:dyDescent="0.2">
      <c r="A32" s="36" t="s">
        <v>217</v>
      </c>
      <c r="B32" s="161" t="s">
        <v>205</v>
      </c>
      <c r="C32" s="162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</row>
    <row r="33" spans="1:58" ht="12.75" customHeight="1" x14ac:dyDescent="0.2">
      <c r="A33" s="175" t="s">
        <v>204</v>
      </c>
      <c r="B33" s="168">
        <v>2285000</v>
      </c>
      <c r="C33" s="162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</row>
    <row r="34" spans="1:58" ht="12.75" customHeight="1" thickBot="1" x14ac:dyDescent="0.25">
      <c r="A34" s="160"/>
      <c r="B34" s="161"/>
      <c r="C34" s="162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</row>
    <row r="35" spans="1:58" ht="12.75" customHeight="1" thickTop="1" x14ac:dyDescent="0.2">
      <c r="A35" s="176"/>
      <c r="B35" s="177">
        <f>B6+B12+B25+B17+B21+B30+B33</f>
        <v>2747487.443</v>
      </c>
      <c r="C35" s="177"/>
      <c r="D35" s="177">
        <f t="shared" ref="D35:AD35" si="7">D6+D12+D25+D17+D21+D30</f>
        <v>192516.16464000003</v>
      </c>
      <c r="E35" s="177">
        <f t="shared" si="7"/>
        <v>3872.1390908333333</v>
      </c>
      <c r="F35" s="177">
        <f t="shared" si="7"/>
        <v>3872.1390908333333</v>
      </c>
      <c r="G35" s="177">
        <f t="shared" si="7"/>
        <v>3872.1390908333333</v>
      </c>
      <c r="H35" s="177">
        <f t="shared" si="7"/>
        <v>3895.899090833333</v>
      </c>
      <c r="I35" s="177">
        <f t="shared" si="7"/>
        <v>4097.6390908333333</v>
      </c>
      <c r="J35" s="177">
        <f t="shared" si="7"/>
        <v>4105.6497888333333</v>
      </c>
      <c r="K35" s="177">
        <f t="shared" si="7"/>
        <v>3748.6497888333333</v>
      </c>
      <c r="L35" s="177">
        <f t="shared" si="7"/>
        <v>3761.9631221666664</v>
      </c>
      <c r="M35" s="177">
        <f t="shared" si="7"/>
        <v>3761.9631221666664</v>
      </c>
      <c r="N35" s="177">
        <f t="shared" si="7"/>
        <v>3761.9631221666664</v>
      </c>
      <c r="O35" s="177">
        <f t="shared" si="7"/>
        <v>3761.9631221666664</v>
      </c>
      <c r="P35" s="177">
        <f t="shared" si="7"/>
        <v>3761.9631221666664</v>
      </c>
      <c r="Q35" s="177">
        <f t="shared" si="7"/>
        <v>46274.070642666666</v>
      </c>
      <c r="R35" s="177">
        <f t="shared" si="7"/>
        <v>3761.9631221666664</v>
      </c>
      <c r="S35" s="177">
        <f t="shared" si="7"/>
        <v>3761.9631221666664</v>
      </c>
      <c r="T35" s="177">
        <f t="shared" si="7"/>
        <v>3791.4204191666668</v>
      </c>
      <c r="U35" s="177">
        <f t="shared" si="7"/>
        <v>3791.4204191666668</v>
      </c>
      <c r="V35" s="177">
        <f t="shared" si="7"/>
        <v>3791.4204191666668</v>
      </c>
      <c r="W35" s="177">
        <f t="shared" si="7"/>
        <v>3791.4204191666668</v>
      </c>
      <c r="X35" s="177">
        <f t="shared" si="7"/>
        <v>3791.4204191666668</v>
      </c>
      <c r="Y35" s="177">
        <f t="shared" si="7"/>
        <v>3791.4204191666668</v>
      </c>
      <c r="Z35" s="177">
        <f t="shared" si="7"/>
        <v>3791.4204191666668</v>
      </c>
      <c r="AA35" s="177">
        <f t="shared" si="7"/>
        <v>3791.4204191666668</v>
      </c>
      <c r="AB35" s="177">
        <f t="shared" si="7"/>
        <v>3791.4204191666668</v>
      </c>
      <c r="AC35" s="177">
        <f t="shared" si="7"/>
        <v>3791.4204191666668</v>
      </c>
      <c r="AD35" s="177">
        <f t="shared" si="7"/>
        <v>45438.130435999992</v>
      </c>
      <c r="AE35" s="177">
        <f t="shared" ref="AE35:AG35" si="8">AE6+AE12+AE25+AE17+AE21+AE30</f>
        <v>3777.470419166666</v>
      </c>
      <c r="AF35" s="177">
        <f t="shared" si="8"/>
        <v>3869.1429191666666</v>
      </c>
      <c r="AG35" s="177">
        <f t="shared" si="8"/>
        <v>3907.1979191666669</v>
      </c>
      <c r="AH35" s="177">
        <f t="shared" ref="AH35:AK35" si="9">AH6+AH12+AH25+AH17+AH21+AH30</f>
        <v>3907.1979191666669</v>
      </c>
      <c r="AI35" s="177">
        <f t="shared" si="9"/>
        <v>3907.1979191666669</v>
      </c>
      <c r="AJ35" s="177">
        <f t="shared" si="9"/>
        <v>3907.1979191666669</v>
      </c>
      <c r="AK35" s="177">
        <f t="shared" si="9"/>
        <v>3907.1979191666669</v>
      </c>
      <c r="AL35" s="177">
        <f t="shared" ref="AL35:AO35" si="10">AL6+AL12+AL25+AL17+AL21+AL30</f>
        <v>1601.3979191666665</v>
      </c>
      <c r="AM35" s="177">
        <f t="shared" si="10"/>
        <v>1628.4354191666664</v>
      </c>
      <c r="AN35" s="177">
        <f t="shared" si="10"/>
        <v>1628.4354191666664</v>
      </c>
      <c r="AO35" s="177">
        <f t="shared" si="10"/>
        <v>1628.4354191666664</v>
      </c>
      <c r="AP35" s="177">
        <f t="shared" ref="AP35:AS35" si="11">AP6+AP12+AP25+AP17+AP21+AP30</f>
        <v>1628.4354191666664</v>
      </c>
      <c r="AQ35" s="177">
        <f t="shared" si="11"/>
        <v>35297.742529999996</v>
      </c>
      <c r="AR35" s="177">
        <f>AR6+AR12+AR25+AR17+AR21+AR30</f>
        <v>853.37742833333323</v>
      </c>
      <c r="AS35" s="177">
        <f t="shared" si="11"/>
        <v>840.63742833333322</v>
      </c>
      <c r="AT35" s="177">
        <f t="shared" ref="AT35:AX35" si="12">AT6+AT12+AT25+AT17+AT21+AT30</f>
        <v>840.63742833333322</v>
      </c>
      <c r="AU35" s="177">
        <f t="shared" si="12"/>
        <v>840.63742833333322</v>
      </c>
      <c r="AV35" s="177">
        <f t="shared" si="12"/>
        <v>866.13742833333322</v>
      </c>
      <c r="AW35" s="177">
        <f t="shared" si="12"/>
        <v>876.99856166666655</v>
      </c>
      <c r="AX35" s="177">
        <f t="shared" si="12"/>
        <v>926.65142833333323</v>
      </c>
      <c r="AY35" s="177">
        <f t="shared" ref="AY35:BD35" si="13">AY6+AY12+AY25+AY17+AY21+AY30</f>
        <v>926.65142833333323</v>
      </c>
      <c r="AZ35" s="177">
        <f t="shared" si="13"/>
        <v>926.65142833333323</v>
      </c>
      <c r="BA35" s="177">
        <f t="shared" si="13"/>
        <v>926.65142833333323</v>
      </c>
      <c r="BB35" s="177">
        <f t="shared" si="13"/>
        <v>926.65142833333323</v>
      </c>
      <c r="BC35" s="177">
        <f t="shared" si="13"/>
        <v>926.65142833333323</v>
      </c>
      <c r="BD35" s="177">
        <f t="shared" si="13"/>
        <v>10678.334273333332</v>
      </c>
      <c r="BE35" s="177">
        <f>BE6+BE12+BE25+BE17+BE21+BE30</f>
        <v>926.65142833333323</v>
      </c>
      <c r="BF35" s="177">
        <f>BF6+BF12+BF25+BF17+BF21+BF30</f>
        <v>926.65142833333323</v>
      </c>
    </row>
    <row r="36" spans="1:58" ht="12.75" customHeight="1" thickBot="1" x14ac:dyDescent="0.25">
      <c r="A36" s="160"/>
      <c r="B36" s="168">
        <f>B35-B33</f>
        <v>462487.44299999997</v>
      </c>
      <c r="C36" s="161"/>
      <c r="Q36" s="100"/>
    </row>
    <row r="37" spans="1:58" ht="12.75" customHeight="1" thickBot="1" x14ac:dyDescent="0.25">
      <c r="A37" s="178"/>
      <c r="B37" s="179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1">
        <f>+Q35+D35+AD35+AQ35+BD35</f>
        <v>330204.442522</v>
      </c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</row>
    <row r="38" spans="1:58" ht="12.75" customHeight="1" x14ac:dyDescent="0.2">
      <c r="A38" s="160"/>
      <c r="B38" s="161"/>
      <c r="C38" s="161"/>
    </row>
    <row r="39" spans="1:58" ht="12.75" customHeight="1" thickBot="1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AS39" s="212"/>
    </row>
    <row r="40" spans="1:58" ht="12.75" customHeight="1" thickTop="1" x14ac:dyDescent="0.2">
      <c r="A40" s="160"/>
      <c r="B40" s="161"/>
      <c r="C40" s="161"/>
    </row>
    <row r="41" spans="1:58" ht="12.75" customHeight="1" x14ac:dyDescent="0.2">
      <c r="A41" s="160"/>
      <c r="B41" s="161"/>
      <c r="C41" s="161"/>
    </row>
    <row r="42" spans="1:58" ht="12.75" customHeight="1" x14ac:dyDescent="0.2">
      <c r="A42" s="160"/>
      <c r="B42" s="161"/>
      <c r="C42" s="161"/>
    </row>
    <row r="43" spans="1:58" ht="12.75" customHeight="1" x14ac:dyDescent="0.2">
      <c r="A43" s="160"/>
      <c r="B43" s="161"/>
      <c r="C43" s="161"/>
    </row>
    <row r="44" spans="1:58" ht="12.75" customHeight="1" x14ac:dyDescent="0.2">
      <c r="A44" s="160"/>
      <c r="B44" s="161"/>
      <c r="C44" s="161"/>
    </row>
    <row r="45" spans="1:58" ht="12.75" customHeight="1" x14ac:dyDescent="0.2">
      <c r="A45" s="160"/>
      <c r="B45" s="161"/>
      <c r="C45" s="161"/>
    </row>
    <row r="46" spans="1:58" ht="12.75" customHeight="1" x14ac:dyDescent="0.2">
      <c r="A46" s="160"/>
      <c r="B46" s="161"/>
      <c r="C46" s="161"/>
    </row>
    <row r="47" spans="1:58" ht="12.75" customHeight="1" x14ac:dyDescent="0.2">
      <c r="A47" s="160"/>
      <c r="B47" s="161"/>
      <c r="C47" s="161"/>
    </row>
    <row r="48" spans="1:58" ht="12.75" customHeight="1" x14ac:dyDescent="0.2">
      <c r="A48" s="160"/>
      <c r="B48" s="161"/>
      <c r="C48" s="161"/>
    </row>
    <row r="49" spans="1:3" ht="12.75" customHeight="1" x14ac:dyDescent="0.2">
      <c r="A49" s="160"/>
      <c r="B49" s="161"/>
      <c r="C49" s="161"/>
    </row>
    <row r="50" spans="1:3" ht="12.75" customHeight="1" x14ac:dyDescent="0.2">
      <c r="A50" s="160"/>
      <c r="B50" s="161"/>
      <c r="C50" s="161"/>
    </row>
    <row r="51" spans="1:3" ht="12.75" customHeight="1" x14ac:dyDescent="0.2">
      <c r="A51" s="160"/>
      <c r="B51" s="161"/>
      <c r="C51" s="161"/>
    </row>
    <row r="52" spans="1:3" ht="12.75" customHeight="1" x14ac:dyDescent="0.2">
      <c r="A52" s="160"/>
      <c r="B52" s="161"/>
      <c r="C52" s="161"/>
    </row>
    <row r="53" spans="1:3" ht="12.75" customHeight="1" x14ac:dyDescent="0.2">
      <c r="A53" s="160"/>
      <c r="B53" s="161"/>
      <c r="C53" s="161"/>
    </row>
    <row r="54" spans="1:3" ht="12.75" customHeight="1" x14ac:dyDescent="0.2">
      <c r="A54" s="160"/>
      <c r="B54" s="161"/>
      <c r="C54" s="161"/>
    </row>
    <row r="55" spans="1:3" ht="12.75" customHeight="1" x14ac:dyDescent="0.2">
      <c r="A55" s="160"/>
      <c r="B55" s="161"/>
      <c r="C55" s="161"/>
    </row>
    <row r="56" spans="1:3" ht="12.75" customHeight="1" x14ac:dyDescent="0.2">
      <c r="A56" s="160"/>
      <c r="B56" s="161"/>
      <c r="C56" s="161"/>
    </row>
    <row r="57" spans="1:3" ht="12.75" customHeight="1" x14ac:dyDescent="0.2">
      <c r="A57" s="160"/>
      <c r="B57" s="161"/>
      <c r="C57" s="161"/>
    </row>
    <row r="58" spans="1:3" ht="12.75" customHeight="1" x14ac:dyDescent="0.2">
      <c r="A58" s="160"/>
      <c r="B58" s="161"/>
      <c r="C58" s="161"/>
    </row>
    <row r="59" spans="1:3" ht="12.75" customHeight="1" x14ac:dyDescent="0.2">
      <c r="A59" s="160"/>
      <c r="B59" s="161"/>
      <c r="C59" s="161"/>
    </row>
    <row r="60" spans="1:3" ht="12.75" customHeight="1" x14ac:dyDescent="0.2">
      <c r="A60" s="160"/>
      <c r="B60" s="161"/>
      <c r="C60" s="161"/>
    </row>
    <row r="61" spans="1:3" ht="12.75" customHeight="1" x14ac:dyDescent="0.2">
      <c r="A61" s="160"/>
      <c r="B61" s="161"/>
      <c r="C61" s="161"/>
    </row>
    <row r="62" spans="1:3" ht="12.75" customHeight="1" x14ac:dyDescent="0.2">
      <c r="A62" s="160"/>
      <c r="B62" s="161"/>
      <c r="C62" s="161"/>
    </row>
    <row r="63" spans="1:3" ht="12.75" customHeight="1" x14ac:dyDescent="0.2">
      <c r="A63" s="160"/>
      <c r="B63" s="161"/>
      <c r="C63" s="161"/>
    </row>
    <row r="64" spans="1:3" ht="12.75" customHeight="1" x14ac:dyDescent="0.2">
      <c r="A64" s="160"/>
      <c r="B64" s="161"/>
      <c r="C64" s="161"/>
    </row>
    <row r="65" spans="1:3" ht="12.75" customHeight="1" x14ac:dyDescent="0.2">
      <c r="A65" s="160"/>
      <c r="B65" s="161"/>
      <c r="C65" s="161"/>
    </row>
    <row r="66" spans="1:3" ht="12.75" customHeight="1" x14ac:dyDescent="0.2">
      <c r="A66" s="160"/>
      <c r="B66" s="161"/>
      <c r="C66" s="161"/>
    </row>
    <row r="67" spans="1:3" ht="12.75" customHeight="1" x14ac:dyDescent="0.2">
      <c r="A67" s="160"/>
      <c r="B67" s="161"/>
      <c r="C67" s="161"/>
    </row>
    <row r="68" spans="1:3" ht="12.75" customHeight="1" x14ac:dyDescent="0.2">
      <c r="A68" s="160"/>
      <c r="B68" s="161"/>
      <c r="C68" s="161"/>
    </row>
    <row r="69" spans="1:3" ht="12.75" customHeight="1" x14ac:dyDescent="0.2">
      <c r="A69" s="160"/>
      <c r="B69" s="161"/>
      <c r="C69" s="161"/>
    </row>
    <row r="70" spans="1:3" ht="12.75" customHeight="1" x14ac:dyDescent="0.2">
      <c r="A70" s="160"/>
      <c r="B70" s="161"/>
      <c r="C70" s="161"/>
    </row>
    <row r="71" spans="1:3" ht="12.75" customHeight="1" x14ac:dyDescent="0.2">
      <c r="A71" s="160"/>
      <c r="B71" s="161"/>
      <c r="C71" s="161"/>
    </row>
    <row r="72" spans="1:3" ht="12.75" customHeight="1" x14ac:dyDescent="0.2">
      <c r="A72" s="160"/>
      <c r="B72" s="161"/>
      <c r="C72" s="161"/>
    </row>
    <row r="73" spans="1:3" ht="12.75" customHeight="1" x14ac:dyDescent="0.2">
      <c r="A73" s="160"/>
      <c r="B73" s="161"/>
      <c r="C73" s="161"/>
    </row>
    <row r="74" spans="1:3" ht="12.75" customHeight="1" x14ac:dyDescent="0.2">
      <c r="A74" s="160"/>
      <c r="B74" s="161"/>
      <c r="C74" s="161"/>
    </row>
    <row r="75" spans="1:3" ht="12.75" customHeight="1" x14ac:dyDescent="0.2">
      <c r="A75" s="160"/>
      <c r="B75" s="161"/>
      <c r="C75" s="161"/>
    </row>
    <row r="76" spans="1:3" ht="12.75" customHeight="1" x14ac:dyDescent="0.2">
      <c r="A76" s="160"/>
      <c r="B76" s="161"/>
      <c r="C76" s="161"/>
    </row>
    <row r="77" spans="1:3" ht="12.75" customHeight="1" x14ac:dyDescent="0.2">
      <c r="A77" s="160"/>
      <c r="B77" s="161"/>
      <c r="C77" s="161"/>
    </row>
    <row r="78" spans="1:3" ht="12.75" customHeight="1" x14ac:dyDescent="0.2">
      <c r="A78" s="160"/>
      <c r="B78" s="161"/>
      <c r="C78" s="161"/>
    </row>
    <row r="79" spans="1:3" ht="12.75" customHeight="1" x14ac:dyDescent="0.2">
      <c r="A79" s="160"/>
      <c r="B79" s="161"/>
      <c r="C79" s="161"/>
    </row>
    <row r="80" spans="1:3" ht="12.75" customHeight="1" x14ac:dyDescent="0.2">
      <c r="A80" s="160"/>
      <c r="B80" s="161"/>
      <c r="C80" s="161"/>
    </row>
    <row r="81" spans="1:3" ht="12.75" customHeight="1" x14ac:dyDescent="0.2">
      <c r="A81" s="160"/>
      <c r="B81" s="161"/>
      <c r="C81" s="161"/>
    </row>
    <row r="82" spans="1:3" ht="12.75" customHeight="1" x14ac:dyDescent="0.2">
      <c r="A82" s="160"/>
      <c r="B82" s="161"/>
      <c r="C82" s="161"/>
    </row>
    <row r="83" spans="1:3" ht="12.75" customHeight="1" x14ac:dyDescent="0.2">
      <c r="A83" s="160"/>
      <c r="B83" s="161"/>
      <c r="C83" s="161"/>
    </row>
    <row r="84" spans="1:3" ht="12.75" customHeight="1" x14ac:dyDescent="0.2">
      <c r="A84" s="160"/>
      <c r="B84" s="161"/>
      <c r="C84" s="161"/>
    </row>
    <row r="85" spans="1:3" ht="12.75" customHeight="1" x14ac:dyDescent="0.2">
      <c r="A85" s="160"/>
      <c r="B85" s="161"/>
      <c r="C85" s="161"/>
    </row>
    <row r="86" spans="1:3" ht="12.75" customHeight="1" x14ac:dyDescent="0.2">
      <c r="A86" s="160"/>
      <c r="B86" s="161"/>
      <c r="C86" s="161"/>
    </row>
    <row r="87" spans="1:3" ht="12.75" customHeight="1" x14ac:dyDescent="0.2">
      <c r="A87" s="160"/>
      <c r="B87" s="161"/>
      <c r="C87" s="161"/>
    </row>
    <row r="88" spans="1:3" ht="12.75" customHeight="1" x14ac:dyDescent="0.2">
      <c r="A88" s="160"/>
      <c r="B88" s="161"/>
      <c r="C88" s="161"/>
    </row>
    <row r="89" spans="1:3" ht="12.75" customHeight="1" x14ac:dyDescent="0.2">
      <c r="A89" s="160"/>
      <c r="B89" s="161"/>
      <c r="C89" s="161"/>
    </row>
    <row r="90" spans="1:3" ht="12.75" customHeight="1" x14ac:dyDescent="0.2">
      <c r="A90" s="160"/>
      <c r="B90" s="161"/>
      <c r="C90" s="161"/>
    </row>
    <row r="91" spans="1:3" ht="12.75" customHeight="1" x14ac:dyDescent="0.2">
      <c r="A91" s="160"/>
      <c r="B91" s="161"/>
      <c r="C91" s="161"/>
    </row>
    <row r="92" spans="1:3" ht="12.75" customHeight="1" x14ac:dyDescent="0.2">
      <c r="A92" s="160"/>
      <c r="B92" s="161"/>
      <c r="C92" s="161"/>
    </row>
    <row r="93" spans="1:3" ht="12.75" customHeight="1" x14ac:dyDescent="0.2">
      <c r="A93" s="160"/>
      <c r="B93" s="161"/>
      <c r="C93" s="161"/>
    </row>
    <row r="94" spans="1:3" ht="12.75" customHeight="1" x14ac:dyDescent="0.2">
      <c r="A94" s="160"/>
      <c r="B94" s="161"/>
      <c r="C94" s="161"/>
    </row>
    <row r="95" spans="1:3" ht="12.75" customHeight="1" x14ac:dyDescent="0.2">
      <c r="A95" s="160"/>
      <c r="B95" s="161"/>
      <c r="C95" s="161"/>
    </row>
    <row r="96" spans="1:3" ht="12.75" customHeight="1" x14ac:dyDescent="0.2">
      <c r="A96" s="160"/>
      <c r="B96" s="161"/>
      <c r="C96" s="161"/>
    </row>
    <row r="97" spans="1:3" ht="12.75" customHeight="1" x14ac:dyDescent="0.2">
      <c r="A97" s="160"/>
      <c r="B97" s="161"/>
      <c r="C97" s="161"/>
    </row>
    <row r="98" spans="1:3" ht="12.75" customHeight="1" x14ac:dyDescent="0.2">
      <c r="A98" s="160"/>
      <c r="B98" s="161"/>
      <c r="C98" s="161"/>
    </row>
    <row r="99" spans="1:3" ht="12.75" customHeight="1" x14ac:dyDescent="0.2">
      <c r="A99" s="160"/>
      <c r="B99" s="161"/>
      <c r="C99" s="161"/>
    </row>
    <row r="100" spans="1:3" ht="12.75" customHeight="1" x14ac:dyDescent="0.2">
      <c r="A100" s="160"/>
      <c r="B100" s="161"/>
      <c r="C100" s="161"/>
    </row>
    <row r="101" spans="1:3" ht="12.75" customHeight="1" x14ac:dyDescent="0.2">
      <c r="A101" s="160"/>
      <c r="B101" s="161"/>
      <c r="C101" s="161"/>
    </row>
    <row r="102" spans="1:3" ht="12.75" customHeight="1" x14ac:dyDescent="0.2">
      <c r="A102" s="160"/>
      <c r="B102" s="161"/>
      <c r="C102" s="161"/>
    </row>
    <row r="103" spans="1:3" ht="12.75" customHeight="1" x14ac:dyDescent="0.2">
      <c r="A103" s="160"/>
      <c r="B103" s="161"/>
      <c r="C103" s="161"/>
    </row>
    <row r="104" spans="1:3" ht="12.75" customHeight="1" x14ac:dyDescent="0.2">
      <c r="A104" s="160"/>
      <c r="B104" s="161"/>
      <c r="C104" s="161"/>
    </row>
    <row r="105" spans="1:3" ht="12.75" customHeight="1" x14ac:dyDescent="0.2">
      <c r="A105" s="160"/>
      <c r="B105" s="161"/>
      <c r="C105" s="161"/>
    </row>
    <row r="106" spans="1:3" ht="12.75" customHeight="1" x14ac:dyDescent="0.2">
      <c r="A106" s="160"/>
      <c r="B106" s="161"/>
      <c r="C106" s="161"/>
    </row>
    <row r="107" spans="1:3" ht="12.75" customHeight="1" x14ac:dyDescent="0.2">
      <c r="A107" s="160"/>
      <c r="B107" s="161"/>
      <c r="C107" s="161"/>
    </row>
    <row r="108" spans="1:3" ht="12.75" customHeight="1" x14ac:dyDescent="0.2">
      <c r="A108" s="160"/>
      <c r="B108" s="161"/>
      <c r="C108" s="161"/>
    </row>
    <row r="109" spans="1:3" ht="12.75" customHeight="1" x14ac:dyDescent="0.2">
      <c r="A109" s="160"/>
      <c r="B109" s="161"/>
      <c r="C109" s="161"/>
    </row>
    <row r="110" spans="1:3" ht="12.75" customHeight="1" x14ac:dyDescent="0.2">
      <c r="A110" s="160"/>
      <c r="B110" s="161"/>
      <c r="C110" s="161"/>
    </row>
    <row r="111" spans="1:3" ht="12.75" customHeight="1" x14ac:dyDescent="0.2">
      <c r="A111" s="160"/>
      <c r="B111" s="161"/>
      <c r="C111" s="161"/>
    </row>
    <row r="112" spans="1:3" ht="12.75" customHeight="1" x14ac:dyDescent="0.2">
      <c r="A112" s="160"/>
      <c r="B112" s="161"/>
      <c r="C112" s="161"/>
    </row>
    <row r="113" spans="1:3" ht="12.75" customHeight="1" x14ac:dyDescent="0.2">
      <c r="A113" s="160"/>
      <c r="B113" s="161"/>
      <c r="C113" s="161"/>
    </row>
    <row r="114" spans="1:3" ht="12.75" customHeight="1" x14ac:dyDescent="0.2">
      <c r="A114" s="160"/>
      <c r="B114" s="161"/>
      <c r="C114" s="161"/>
    </row>
    <row r="115" spans="1:3" ht="12.75" customHeight="1" x14ac:dyDescent="0.2">
      <c r="A115" s="160"/>
      <c r="B115" s="161"/>
      <c r="C115" s="161"/>
    </row>
    <row r="116" spans="1:3" ht="12.75" customHeight="1" x14ac:dyDescent="0.2">
      <c r="A116" s="160"/>
      <c r="B116" s="161"/>
      <c r="C116" s="161"/>
    </row>
    <row r="117" spans="1:3" ht="12.75" customHeight="1" x14ac:dyDescent="0.2">
      <c r="A117" s="160"/>
      <c r="B117" s="161"/>
      <c r="C117" s="161"/>
    </row>
    <row r="118" spans="1:3" ht="12.75" customHeight="1" x14ac:dyDescent="0.2">
      <c r="A118" s="160"/>
      <c r="B118" s="161"/>
      <c r="C118" s="161"/>
    </row>
    <row r="119" spans="1:3" ht="12.75" customHeight="1" x14ac:dyDescent="0.2">
      <c r="A119" s="160"/>
      <c r="B119" s="161"/>
      <c r="C119" s="161"/>
    </row>
    <row r="120" spans="1:3" ht="12.75" customHeight="1" x14ac:dyDescent="0.2">
      <c r="A120" s="160"/>
      <c r="B120" s="161"/>
      <c r="C120" s="161"/>
    </row>
    <row r="121" spans="1:3" ht="12.75" customHeight="1" x14ac:dyDescent="0.2">
      <c r="A121" s="160"/>
      <c r="B121" s="161"/>
      <c r="C121" s="161"/>
    </row>
    <row r="122" spans="1:3" ht="12.75" customHeight="1" x14ac:dyDescent="0.2">
      <c r="A122" s="160"/>
      <c r="B122" s="161"/>
      <c r="C122" s="161"/>
    </row>
    <row r="123" spans="1:3" ht="12.75" customHeight="1" x14ac:dyDescent="0.2">
      <c r="A123" s="160"/>
      <c r="B123" s="161"/>
      <c r="C123" s="161"/>
    </row>
    <row r="124" spans="1:3" ht="12.75" customHeight="1" x14ac:dyDescent="0.2">
      <c r="A124" s="160"/>
      <c r="B124" s="161"/>
      <c r="C124" s="161"/>
    </row>
    <row r="125" spans="1:3" ht="12.75" customHeight="1" x14ac:dyDescent="0.2">
      <c r="A125" s="160"/>
      <c r="B125" s="161"/>
      <c r="C125" s="161"/>
    </row>
    <row r="126" spans="1:3" ht="12.75" customHeight="1" x14ac:dyDescent="0.2">
      <c r="A126" s="160"/>
      <c r="B126" s="161"/>
      <c r="C126" s="161"/>
    </row>
    <row r="127" spans="1:3" ht="12.75" customHeight="1" x14ac:dyDescent="0.2">
      <c r="A127" s="160"/>
      <c r="B127" s="161"/>
      <c r="C127" s="161"/>
    </row>
    <row r="128" spans="1:3" ht="12.75" customHeight="1" x14ac:dyDescent="0.2">
      <c r="A128" s="160"/>
      <c r="B128" s="161"/>
      <c r="C128" s="161"/>
    </row>
    <row r="129" spans="1:3" ht="12.75" customHeight="1" x14ac:dyDescent="0.2">
      <c r="A129" s="160"/>
      <c r="B129" s="161"/>
      <c r="C129" s="161"/>
    </row>
    <row r="130" spans="1:3" ht="12.75" customHeight="1" x14ac:dyDescent="0.2">
      <c r="A130" s="160"/>
      <c r="B130" s="161"/>
      <c r="C130" s="161"/>
    </row>
    <row r="131" spans="1:3" ht="12.75" customHeight="1" x14ac:dyDescent="0.2">
      <c r="A131" s="160"/>
      <c r="B131" s="161"/>
      <c r="C131" s="161"/>
    </row>
    <row r="132" spans="1:3" ht="12.75" customHeight="1" x14ac:dyDescent="0.2">
      <c r="A132" s="160"/>
      <c r="B132" s="161"/>
      <c r="C132" s="161"/>
    </row>
    <row r="133" spans="1:3" ht="12.75" customHeight="1" x14ac:dyDescent="0.2">
      <c r="A133" s="160"/>
      <c r="B133" s="161"/>
      <c r="C133" s="161"/>
    </row>
    <row r="134" spans="1:3" ht="12.75" customHeight="1" x14ac:dyDescent="0.2">
      <c r="A134" s="160"/>
      <c r="B134" s="161"/>
      <c r="C134" s="161"/>
    </row>
    <row r="135" spans="1:3" ht="12.75" customHeight="1" x14ac:dyDescent="0.2">
      <c r="A135" s="160"/>
      <c r="B135" s="161"/>
      <c r="C135" s="161"/>
    </row>
    <row r="136" spans="1:3" ht="12.75" customHeight="1" x14ac:dyDescent="0.2">
      <c r="A136" s="160"/>
      <c r="B136" s="161"/>
      <c r="C136" s="161"/>
    </row>
    <row r="137" spans="1:3" ht="12.75" customHeight="1" x14ac:dyDescent="0.2">
      <c r="A137" s="160"/>
      <c r="B137" s="161"/>
      <c r="C137" s="161"/>
    </row>
    <row r="138" spans="1:3" ht="12.75" customHeight="1" x14ac:dyDescent="0.2">
      <c r="A138" s="160"/>
      <c r="B138" s="161"/>
      <c r="C138" s="161"/>
    </row>
    <row r="139" spans="1:3" ht="12.75" customHeight="1" x14ac:dyDescent="0.2">
      <c r="A139" s="160"/>
      <c r="B139" s="161"/>
      <c r="C139" s="161"/>
    </row>
    <row r="140" spans="1:3" ht="12.75" customHeight="1" x14ac:dyDescent="0.2">
      <c r="A140" s="160"/>
      <c r="B140" s="161"/>
      <c r="C140" s="161"/>
    </row>
    <row r="141" spans="1:3" ht="12.75" customHeight="1" x14ac:dyDescent="0.2">
      <c r="A141" s="160"/>
      <c r="B141" s="161"/>
      <c r="C141" s="161"/>
    </row>
    <row r="142" spans="1:3" ht="12.75" customHeight="1" x14ac:dyDescent="0.2">
      <c r="A142" s="160"/>
      <c r="B142" s="161"/>
      <c r="C142" s="161"/>
    </row>
    <row r="143" spans="1:3" ht="12.75" customHeight="1" x14ac:dyDescent="0.2">
      <c r="A143" s="160"/>
      <c r="B143" s="161"/>
      <c r="C143" s="161"/>
    </row>
    <row r="144" spans="1:3" ht="12.75" customHeight="1" x14ac:dyDescent="0.2">
      <c r="A144" s="160"/>
      <c r="B144" s="161"/>
      <c r="C144" s="161"/>
    </row>
    <row r="145" spans="1:3" ht="12.75" customHeight="1" x14ac:dyDescent="0.2">
      <c r="A145" s="160"/>
      <c r="B145" s="161"/>
      <c r="C145" s="161"/>
    </row>
    <row r="146" spans="1:3" ht="12.75" customHeight="1" x14ac:dyDescent="0.2">
      <c r="A146" s="160"/>
      <c r="B146" s="161"/>
      <c r="C146" s="161"/>
    </row>
    <row r="147" spans="1:3" ht="12.75" customHeight="1" x14ac:dyDescent="0.2">
      <c r="A147" s="160"/>
      <c r="B147" s="161"/>
      <c r="C147" s="161"/>
    </row>
    <row r="148" spans="1:3" ht="12.75" customHeight="1" x14ac:dyDescent="0.2">
      <c r="A148" s="160"/>
      <c r="B148" s="161"/>
      <c r="C148" s="161"/>
    </row>
    <row r="149" spans="1:3" ht="12.75" customHeight="1" x14ac:dyDescent="0.2">
      <c r="A149" s="160"/>
      <c r="B149" s="161"/>
      <c r="C149" s="161"/>
    </row>
    <row r="150" spans="1:3" ht="12.75" customHeight="1" x14ac:dyDescent="0.2">
      <c r="A150" s="160"/>
      <c r="B150" s="161"/>
      <c r="C150" s="161"/>
    </row>
    <row r="151" spans="1:3" ht="12.75" customHeight="1" x14ac:dyDescent="0.2">
      <c r="A151" s="160"/>
      <c r="B151" s="161"/>
      <c r="C151" s="161"/>
    </row>
    <row r="152" spans="1:3" ht="12.75" customHeight="1" x14ac:dyDescent="0.2">
      <c r="A152" s="160"/>
      <c r="B152" s="161"/>
      <c r="C152" s="161"/>
    </row>
    <row r="153" spans="1:3" ht="12.75" customHeight="1" x14ac:dyDescent="0.2">
      <c r="A153" s="160"/>
      <c r="B153" s="161"/>
      <c r="C153" s="161"/>
    </row>
    <row r="154" spans="1:3" ht="12.75" customHeight="1" x14ac:dyDescent="0.2">
      <c r="A154" s="160"/>
      <c r="B154" s="161"/>
      <c r="C154" s="161"/>
    </row>
    <row r="155" spans="1:3" ht="12.75" customHeight="1" x14ac:dyDescent="0.2">
      <c r="A155" s="160"/>
      <c r="B155" s="161"/>
      <c r="C155" s="161"/>
    </row>
    <row r="156" spans="1:3" ht="12.75" customHeight="1" x14ac:dyDescent="0.2">
      <c r="A156" s="160"/>
      <c r="B156" s="161"/>
      <c r="C156" s="161"/>
    </row>
    <row r="157" spans="1:3" ht="12.75" customHeight="1" x14ac:dyDescent="0.2">
      <c r="A157" s="160"/>
      <c r="B157" s="161"/>
      <c r="C157" s="161"/>
    </row>
    <row r="158" spans="1:3" ht="12.75" customHeight="1" x14ac:dyDescent="0.2">
      <c r="A158" s="160"/>
      <c r="B158" s="161"/>
      <c r="C158" s="161"/>
    </row>
    <row r="159" spans="1:3" ht="12.75" customHeight="1" x14ac:dyDescent="0.2">
      <c r="A159" s="160"/>
      <c r="B159" s="161"/>
      <c r="C159" s="161"/>
    </row>
    <row r="160" spans="1:3" ht="12.75" customHeight="1" x14ac:dyDescent="0.2">
      <c r="A160" s="160"/>
      <c r="B160" s="161"/>
      <c r="C160" s="161"/>
    </row>
    <row r="161" spans="1:3" ht="12.75" customHeight="1" x14ac:dyDescent="0.2">
      <c r="A161" s="160"/>
      <c r="B161" s="161"/>
      <c r="C161" s="161"/>
    </row>
    <row r="162" spans="1:3" ht="12.75" customHeight="1" x14ac:dyDescent="0.2">
      <c r="A162" s="160"/>
      <c r="B162" s="161"/>
      <c r="C162" s="161"/>
    </row>
    <row r="163" spans="1:3" ht="12.75" customHeight="1" x14ac:dyDescent="0.2">
      <c r="A163" s="160"/>
      <c r="B163" s="161"/>
      <c r="C163" s="161"/>
    </row>
    <row r="164" spans="1:3" ht="12.75" customHeight="1" x14ac:dyDescent="0.2">
      <c r="A164" s="160"/>
      <c r="B164" s="161"/>
      <c r="C164" s="161"/>
    </row>
    <row r="165" spans="1:3" ht="12.75" customHeight="1" x14ac:dyDescent="0.2">
      <c r="A165" s="160"/>
      <c r="B165" s="161"/>
      <c r="C165" s="161"/>
    </row>
    <row r="166" spans="1:3" ht="12.75" customHeight="1" x14ac:dyDescent="0.2">
      <c r="A166" s="160"/>
      <c r="B166" s="161"/>
      <c r="C166" s="161"/>
    </row>
    <row r="167" spans="1:3" ht="12.75" customHeight="1" x14ac:dyDescent="0.2">
      <c r="A167" s="160"/>
      <c r="B167" s="161"/>
      <c r="C167" s="161"/>
    </row>
    <row r="168" spans="1:3" ht="12.75" customHeight="1" x14ac:dyDescent="0.2">
      <c r="A168" s="160"/>
      <c r="B168" s="161"/>
      <c r="C168" s="161"/>
    </row>
    <row r="169" spans="1:3" ht="12.75" customHeight="1" x14ac:dyDescent="0.2">
      <c r="A169" s="160"/>
      <c r="B169" s="161"/>
      <c r="C169" s="161"/>
    </row>
    <row r="170" spans="1:3" ht="12.75" customHeight="1" x14ac:dyDescent="0.2">
      <c r="A170" s="160"/>
      <c r="B170" s="161"/>
      <c r="C170" s="161"/>
    </row>
    <row r="171" spans="1:3" ht="12.75" customHeight="1" x14ac:dyDescent="0.2">
      <c r="A171" s="160"/>
      <c r="B171" s="161"/>
      <c r="C171" s="161"/>
    </row>
    <row r="172" spans="1:3" ht="12.75" customHeight="1" x14ac:dyDescent="0.2">
      <c r="A172" s="160"/>
      <c r="B172" s="161"/>
      <c r="C172" s="161"/>
    </row>
    <row r="173" spans="1:3" ht="12.75" customHeight="1" x14ac:dyDescent="0.2">
      <c r="A173" s="160"/>
      <c r="B173" s="161"/>
      <c r="C173" s="161"/>
    </row>
    <row r="174" spans="1:3" ht="12.75" customHeight="1" x14ac:dyDescent="0.2">
      <c r="A174" s="160"/>
      <c r="B174" s="161"/>
      <c r="C174" s="161"/>
    </row>
    <row r="175" spans="1:3" ht="12.75" customHeight="1" x14ac:dyDescent="0.2">
      <c r="A175" s="160"/>
      <c r="B175" s="161"/>
      <c r="C175" s="161"/>
    </row>
    <row r="176" spans="1:3" ht="12.75" customHeight="1" x14ac:dyDescent="0.2">
      <c r="A176" s="160"/>
      <c r="B176" s="161"/>
      <c r="C176" s="161"/>
    </row>
    <row r="177" spans="1:3" ht="12.75" customHeight="1" x14ac:dyDescent="0.2">
      <c r="A177" s="160"/>
      <c r="B177" s="161"/>
      <c r="C177" s="161"/>
    </row>
    <row r="178" spans="1:3" ht="12.75" customHeight="1" x14ac:dyDescent="0.2">
      <c r="A178" s="160"/>
      <c r="B178" s="161"/>
      <c r="C178" s="161"/>
    </row>
    <row r="179" spans="1:3" ht="12.75" customHeight="1" x14ac:dyDescent="0.2">
      <c r="A179" s="160"/>
      <c r="B179" s="161"/>
      <c r="C179" s="161"/>
    </row>
    <row r="180" spans="1:3" ht="12.75" customHeight="1" x14ac:dyDescent="0.2">
      <c r="A180" s="160"/>
      <c r="B180" s="161"/>
      <c r="C180" s="161"/>
    </row>
    <row r="181" spans="1:3" ht="12.75" customHeight="1" x14ac:dyDescent="0.2">
      <c r="A181" s="160"/>
      <c r="B181" s="161"/>
      <c r="C181" s="161"/>
    </row>
    <row r="182" spans="1:3" ht="12.75" customHeight="1" x14ac:dyDescent="0.2">
      <c r="A182" s="160"/>
      <c r="B182" s="161"/>
      <c r="C182" s="161"/>
    </row>
    <row r="183" spans="1:3" ht="12.75" customHeight="1" x14ac:dyDescent="0.2">
      <c r="A183" s="160"/>
      <c r="B183" s="161"/>
      <c r="C183" s="161"/>
    </row>
    <row r="184" spans="1:3" ht="12.75" customHeight="1" x14ac:dyDescent="0.2">
      <c r="A184" s="160"/>
      <c r="B184" s="161"/>
      <c r="C184" s="161"/>
    </row>
    <row r="185" spans="1:3" ht="12.75" customHeight="1" x14ac:dyDescent="0.2">
      <c r="A185" s="160"/>
      <c r="B185" s="161"/>
      <c r="C185" s="161"/>
    </row>
    <row r="186" spans="1:3" ht="12.75" customHeight="1" x14ac:dyDescent="0.2">
      <c r="A186" s="160"/>
      <c r="B186" s="161"/>
      <c r="C186" s="161"/>
    </row>
    <row r="187" spans="1:3" ht="12.75" customHeight="1" x14ac:dyDescent="0.2">
      <c r="A187" s="160"/>
      <c r="B187" s="161"/>
      <c r="C187" s="161"/>
    </row>
    <row r="188" spans="1:3" ht="12.75" customHeight="1" x14ac:dyDescent="0.2">
      <c r="A188" s="160"/>
      <c r="B188" s="161"/>
      <c r="C188" s="161"/>
    </row>
    <row r="189" spans="1:3" ht="12.75" customHeight="1" x14ac:dyDescent="0.2">
      <c r="A189" s="160"/>
      <c r="B189" s="161"/>
      <c r="C189" s="161"/>
    </row>
    <row r="190" spans="1:3" ht="12.75" customHeight="1" x14ac:dyDescent="0.2">
      <c r="A190" s="160"/>
      <c r="B190" s="161"/>
      <c r="C190" s="161"/>
    </row>
    <row r="191" spans="1:3" ht="12.75" customHeight="1" x14ac:dyDescent="0.2">
      <c r="A191" s="160"/>
      <c r="B191" s="161"/>
      <c r="C191" s="161"/>
    </row>
    <row r="192" spans="1:3" ht="12.75" customHeight="1" x14ac:dyDescent="0.2">
      <c r="A192" s="160"/>
      <c r="B192" s="161"/>
      <c r="C192" s="161"/>
    </row>
    <row r="193" spans="1:3" ht="12.75" customHeight="1" x14ac:dyDescent="0.2">
      <c r="A193" s="160"/>
      <c r="B193" s="161"/>
      <c r="C193" s="161"/>
    </row>
    <row r="194" spans="1:3" ht="12.75" customHeight="1" x14ac:dyDescent="0.2">
      <c r="A194" s="160"/>
      <c r="B194" s="161"/>
      <c r="C194" s="161"/>
    </row>
    <row r="195" spans="1:3" ht="12.75" customHeight="1" x14ac:dyDescent="0.2">
      <c r="A195" s="160"/>
      <c r="B195" s="161"/>
      <c r="C195" s="161"/>
    </row>
    <row r="196" spans="1:3" ht="12.75" customHeight="1" x14ac:dyDescent="0.2">
      <c r="A196" s="160"/>
      <c r="B196" s="161"/>
      <c r="C196" s="161"/>
    </row>
    <row r="197" spans="1:3" ht="12.75" customHeight="1" x14ac:dyDescent="0.2">
      <c r="A197" s="160"/>
      <c r="B197" s="161"/>
      <c r="C197" s="161"/>
    </row>
    <row r="198" spans="1:3" ht="12.75" customHeight="1" x14ac:dyDescent="0.2">
      <c r="A198" s="160"/>
      <c r="B198" s="161"/>
      <c r="C198" s="161"/>
    </row>
    <row r="199" spans="1:3" ht="12.75" customHeight="1" x14ac:dyDescent="0.2">
      <c r="A199" s="160"/>
      <c r="B199" s="161"/>
      <c r="C199" s="161"/>
    </row>
    <row r="200" spans="1:3" ht="12.75" customHeight="1" x14ac:dyDescent="0.2">
      <c r="A200" s="160"/>
      <c r="B200" s="161"/>
      <c r="C200" s="161"/>
    </row>
    <row r="201" spans="1:3" ht="12.75" customHeight="1" x14ac:dyDescent="0.2">
      <c r="A201" s="160"/>
      <c r="B201" s="161"/>
      <c r="C201" s="161"/>
    </row>
    <row r="202" spans="1:3" ht="12.75" customHeight="1" x14ac:dyDescent="0.2">
      <c r="A202" s="160"/>
      <c r="B202" s="161"/>
      <c r="C202" s="161"/>
    </row>
    <row r="203" spans="1:3" ht="12.75" customHeight="1" x14ac:dyDescent="0.2">
      <c r="A203" s="160"/>
      <c r="B203" s="161"/>
      <c r="C203" s="161"/>
    </row>
    <row r="204" spans="1:3" ht="12.75" customHeight="1" x14ac:dyDescent="0.2">
      <c r="A204" s="160"/>
      <c r="B204" s="161"/>
      <c r="C204" s="161"/>
    </row>
    <row r="205" spans="1:3" ht="12.75" customHeight="1" x14ac:dyDescent="0.2">
      <c r="A205" s="160"/>
      <c r="B205" s="161"/>
      <c r="C205" s="161"/>
    </row>
    <row r="206" spans="1:3" ht="12.75" customHeight="1" x14ac:dyDescent="0.2">
      <c r="A206" s="160"/>
      <c r="B206" s="161"/>
      <c r="C206" s="161"/>
    </row>
    <row r="207" spans="1:3" ht="12.75" customHeight="1" x14ac:dyDescent="0.2">
      <c r="A207" s="160"/>
      <c r="B207" s="161"/>
      <c r="C207" s="161"/>
    </row>
    <row r="208" spans="1:3" ht="12.75" customHeight="1" x14ac:dyDescent="0.2">
      <c r="A208" s="160"/>
      <c r="B208" s="161"/>
      <c r="C208" s="161"/>
    </row>
    <row r="209" spans="1:3" ht="12.75" customHeight="1" x14ac:dyDescent="0.2">
      <c r="A209" s="160"/>
      <c r="B209" s="161"/>
      <c r="C209" s="161"/>
    </row>
    <row r="210" spans="1:3" ht="12.75" customHeight="1" x14ac:dyDescent="0.2">
      <c r="A210" s="160"/>
      <c r="B210" s="161"/>
      <c r="C210" s="161"/>
    </row>
    <row r="211" spans="1:3" ht="12.75" customHeight="1" x14ac:dyDescent="0.2">
      <c r="A211" s="160"/>
      <c r="B211" s="161"/>
      <c r="C211" s="161"/>
    </row>
    <row r="212" spans="1:3" ht="12.75" customHeight="1" x14ac:dyDescent="0.2">
      <c r="A212" s="160"/>
      <c r="B212" s="161"/>
      <c r="C212" s="161"/>
    </row>
    <row r="213" spans="1:3" ht="12.75" customHeight="1" x14ac:dyDescent="0.2">
      <c r="A213" s="160"/>
      <c r="B213" s="161"/>
      <c r="C213" s="161"/>
    </row>
    <row r="214" spans="1:3" ht="12.75" customHeight="1" x14ac:dyDescent="0.2">
      <c r="A214" s="160"/>
      <c r="B214" s="161"/>
      <c r="C214" s="161"/>
    </row>
    <row r="215" spans="1:3" ht="12.75" customHeight="1" x14ac:dyDescent="0.2">
      <c r="A215" s="160"/>
      <c r="B215" s="161"/>
      <c r="C215" s="161"/>
    </row>
    <row r="216" spans="1:3" ht="12.75" customHeight="1" x14ac:dyDescent="0.2">
      <c r="A216" s="160"/>
      <c r="B216" s="161"/>
      <c r="C216" s="161"/>
    </row>
    <row r="217" spans="1:3" ht="12.75" customHeight="1" x14ac:dyDescent="0.2">
      <c r="A217" s="160"/>
      <c r="B217" s="161"/>
      <c r="C217" s="161"/>
    </row>
    <row r="218" spans="1:3" ht="12.75" customHeight="1" x14ac:dyDescent="0.2">
      <c r="A218" s="160"/>
      <c r="B218" s="161"/>
      <c r="C218" s="161"/>
    </row>
    <row r="219" spans="1:3" ht="12.75" customHeight="1" x14ac:dyDescent="0.2">
      <c r="A219" s="160"/>
      <c r="B219" s="161"/>
      <c r="C219" s="161"/>
    </row>
    <row r="220" spans="1:3" ht="12.75" customHeight="1" x14ac:dyDescent="0.2">
      <c r="A220" s="160"/>
      <c r="B220" s="161"/>
      <c r="C220" s="161"/>
    </row>
    <row r="221" spans="1:3" ht="12.75" customHeight="1" x14ac:dyDescent="0.2">
      <c r="A221" s="160"/>
      <c r="B221" s="161"/>
      <c r="C221" s="161"/>
    </row>
    <row r="222" spans="1:3" ht="12.75" customHeight="1" x14ac:dyDescent="0.2">
      <c r="A222" s="160"/>
      <c r="B222" s="161"/>
      <c r="C222" s="161"/>
    </row>
    <row r="223" spans="1:3" ht="12.75" customHeight="1" x14ac:dyDescent="0.2">
      <c r="A223" s="160"/>
      <c r="B223" s="161"/>
      <c r="C223" s="161"/>
    </row>
    <row r="224" spans="1:3" ht="12.75" customHeight="1" x14ac:dyDescent="0.2">
      <c r="A224" s="160"/>
      <c r="B224" s="161"/>
      <c r="C224" s="161"/>
    </row>
    <row r="225" spans="1:3" ht="12.75" customHeight="1" x14ac:dyDescent="0.2">
      <c r="A225" s="160"/>
      <c r="B225" s="161"/>
      <c r="C225" s="161"/>
    </row>
    <row r="226" spans="1:3" ht="12.75" customHeight="1" x14ac:dyDescent="0.2">
      <c r="A226" s="160"/>
      <c r="B226" s="161"/>
      <c r="C226" s="161"/>
    </row>
    <row r="227" spans="1:3" ht="12.75" customHeight="1" x14ac:dyDescent="0.2">
      <c r="A227" s="160"/>
      <c r="B227" s="161"/>
      <c r="C227" s="161"/>
    </row>
    <row r="228" spans="1:3" ht="12.75" customHeight="1" x14ac:dyDescent="0.2">
      <c r="A228" s="160"/>
      <c r="B228" s="161"/>
      <c r="C228" s="161"/>
    </row>
    <row r="229" spans="1:3" ht="12.75" customHeight="1" x14ac:dyDescent="0.2">
      <c r="A229" s="160"/>
      <c r="B229" s="161"/>
      <c r="C229" s="161"/>
    </row>
    <row r="230" spans="1:3" ht="12.75" customHeight="1" x14ac:dyDescent="0.2">
      <c r="A230" s="160"/>
      <c r="B230" s="161"/>
      <c r="C230" s="161"/>
    </row>
    <row r="231" spans="1:3" ht="12.75" customHeight="1" x14ac:dyDescent="0.2">
      <c r="A231" s="160"/>
      <c r="B231" s="161"/>
      <c r="C231" s="161"/>
    </row>
    <row r="232" spans="1:3" ht="12.75" customHeight="1" x14ac:dyDescent="0.2">
      <c r="A232" s="160"/>
      <c r="B232" s="161"/>
      <c r="C232" s="161"/>
    </row>
    <row r="233" spans="1:3" ht="12.75" customHeight="1" x14ac:dyDescent="0.2">
      <c r="A233" s="160"/>
      <c r="B233" s="161"/>
      <c r="C233" s="161"/>
    </row>
    <row r="234" spans="1:3" ht="12.75" customHeight="1" x14ac:dyDescent="0.2">
      <c r="A234" s="160"/>
      <c r="B234" s="161"/>
      <c r="C234" s="161"/>
    </row>
    <row r="235" spans="1:3" ht="12.75" customHeight="1" x14ac:dyDescent="0.2">
      <c r="A235" s="160"/>
      <c r="B235" s="161"/>
      <c r="C235" s="161"/>
    </row>
    <row r="236" spans="1:3" ht="12.75" customHeight="1" x14ac:dyDescent="0.2">
      <c r="A236" s="160"/>
      <c r="B236" s="161"/>
      <c r="C236" s="161"/>
    </row>
    <row r="237" spans="1:3" ht="12.75" customHeight="1" x14ac:dyDescent="0.2">
      <c r="A237" s="160"/>
      <c r="B237" s="161"/>
      <c r="C237" s="161"/>
    </row>
    <row r="238" spans="1:3" ht="12.75" customHeight="1" x14ac:dyDescent="0.2">
      <c r="A238" s="160"/>
      <c r="B238" s="161"/>
      <c r="C238" s="161"/>
    </row>
    <row r="239" spans="1:3" ht="12.75" customHeight="1" x14ac:dyDescent="0.2">
      <c r="A239" s="160"/>
      <c r="B239" s="161"/>
      <c r="C239" s="161"/>
    </row>
    <row r="240" spans="1:3" ht="12.75" customHeight="1" x14ac:dyDescent="0.2">
      <c r="A240" s="160"/>
      <c r="B240" s="161"/>
      <c r="C240" s="161"/>
    </row>
    <row r="241" spans="1:3" ht="12.75" customHeight="1" x14ac:dyDescent="0.2">
      <c r="A241" s="160"/>
      <c r="B241" s="161"/>
      <c r="C241" s="161"/>
    </row>
    <row r="242" spans="1:3" ht="12.75" customHeight="1" x14ac:dyDescent="0.2">
      <c r="A242" s="160"/>
      <c r="B242" s="161"/>
      <c r="C242" s="161"/>
    </row>
    <row r="243" spans="1:3" ht="12.75" customHeight="1" x14ac:dyDescent="0.2">
      <c r="A243" s="160"/>
      <c r="B243" s="161"/>
      <c r="C243" s="161"/>
    </row>
    <row r="244" spans="1:3" ht="12.75" customHeight="1" x14ac:dyDescent="0.2">
      <c r="A244" s="160"/>
      <c r="B244" s="161"/>
      <c r="C244" s="161"/>
    </row>
    <row r="245" spans="1:3" ht="12.75" customHeight="1" x14ac:dyDescent="0.2">
      <c r="A245" s="160"/>
      <c r="B245" s="161"/>
      <c r="C245" s="161"/>
    </row>
    <row r="246" spans="1:3" ht="12.75" customHeight="1" x14ac:dyDescent="0.2">
      <c r="A246" s="160"/>
      <c r="B246" s="161"/>
      <c r="C246" s="161"/>
    </row>
    <row r="247" spans="1:3" ht="12.75" customHeight="1" x14ac:dyDescent="0.2">
      <c r="A247" s="160"/>
      <c r="B247" s="161"/>
      <c r="C247" s="161"/>
    </row>
    <row r="248" spans="1:3" ht="12.75" customHeight="1" x14ac:dyDescent="0.2">
      <c r="A248" s="160"/>
      <c r="B248" s="161"/>
      <c r="C248" s="161"/>
    </row>
    <row r="249" spans="1:3" ht="12.75" customHeight="1" x14ac:dyDescent="0.2">
      <c r="A249" s="160"/>
      <c r="B249" s="161"/>
      <c r="C249" s="161"/>
    </row>
    <row r="250" spans="1:3" ht="12.75" customHeight="1" x14ac:dyDescent="0.2">
      <c r="A250" s="160"/>
      <c r="B250" s="161"/>
      <c r="C250" s="161"/>
    </row>
    <row r="251" spans="1:3" ht="12.75" customHeight="1" x14ac:dyDescent="0.2">
      <c r="A251" s="160"/>
      <c r="B251" s="161"/>
      <c r="C251" s="161"/>
    </row>
    <row r="252" spans="1:3" ht="12.75" customHeight="1" x14ac:dyDescent="0.2">
      <c r="A252" s="160"/>
      <c r="B252" s="161"/>
      <c r="C252" s="161"/>
    </row>
    <row r="253" spans="1:3" ht="12.75" customHeight="1" x14ac:dyDescent="0.2">
      <c r="A253" s="160"/>
      <c r="B253" s="161"/>
      <c r="C253" s="161"/>
    </row>
    <row r="254" spans="1:3" ht="12.75" customHeight="1" x14ac:dyDescent="0.2">
      <c r="A254" s="160"/>
      <c r="B254" s="161"/>
      <c r="C254" s="161"/>
    </row>
    <row r="255" spans="1:3" ht="12.75" customHeight="1" x14ac:dyDescent="0.2">
      <c r="A255" s="160"/>
      <c r="B255" s="161"/>
      <c r="C255" s="161"/>
    </row>
    <row r="256" spans="1:3" ht="12.75" customHeight="1" x14ac:dyDescent="0.2">
      <c r="A256" s="160"/>
      <c r="B256" s="161"/>
      <c r="C256" s="161"/>
    </row>
    <row r="257" spans="1:3" ht="12.75" customHeight="1" x14ac:dyDescent="0.2">
      <c r="A257" s="160"/>
      <c r="B257" s="161"/>
      <c r="C257" s="161"/>
    </row>
    <row r="258" spans="1:3" ht="12.75" customHeight="1" x14ac:dyDescent="0.2">
      <c r="A258" s="160"/>
      <c r="B258" s="161"/>
      <c r="C258" s="161"/>
    </row>
    <row r="259" spans="1:3" ht="12.75" customHeight="1" x14ac:dyDescent="0.2">
      <c r="A259" s="160"/>
      <c r="B259" s="161"/>
      <c r="C259" s="161"/>
    </row>
    <row r="260" spans="1:3" ht="12.75" customHeight="1" x14ac:dyDescent="0.2">
      <c r="A260" s="160"/>
      <c r="B260" s="161"/>
      <c r="C260" s="161"/>
    </row>
    <row r="261" spans="1:3" ht="12.75" customHeight="1" x14ac:dyDescent="0.2">
      <c r="A261" s="160"/>
      <c r="B261" s="161"/>
      <c r="C261" s="161"/>
    </row>
    <row r="262" spans="1:3" ht="12.75" customHeight="1" x14ac:dyDescent="0.2">
      <c r="A262" s="160"/>
      <c r="B262" s="161"/>
      <c r="C262" s="161"/>
    </row>
    <row r="263" spans="1:3" ht="12.75" customHeight="1" x14ac:dyDescent="0.2">
      <c r="A263" s="160"/>
      <c r="B263" s="161"/>
      <c r="C263" s="161"/>
    </row>
    <row r="264" spans="1:3" ht="12.75" customHeight="1" x14ac:dyDescent="0.2">
      <c r="A264" s="160"/>
      <c r="B264" s="161"/>
      <c r="C264" s="161"/>
    </row>
    <row r="265" spans="1:3" ht="12.75" customHeight="1" x14ac:dyDescent="0.2">
      <c r="A265" s="160"/>
      <c r="B265" s="161"/>
      <c r="C265" s="161"/>
    </row>
    <row r="266" spans="1:3" ht="12.75" customHeight="1" x14ac:dyDescent="0.2">
      <c r="A266" s="160"/>
      <c r="B266" s="161"/>
      <c r="C266" s="161"/>
    </row>
    <row r="267" spans="1:3" ht="12.75" customHeight="1" x14ac:dyDescent="0.2">
      <c r="A267" s="160"/>
      <c r="B267" s="161"/>
      <c r="C267" s="161"/>
    </row>
    <row r="268" spans="1:3" ht="12.75" customHeight="1" x14ac:dyDescent="0.2">
      <c r="A268" s="160"/>
      <c r="B268" s="161"/>
      <c r="C268" s="161"/>
    </row>
    <row r="269" spans="1:3" ht="12.75" customHeight="1" x14ac:dyDescent="0.2">
      <c r="A269" s="160"/>
      <c r="B269" s="161"/>
      <c r="C269" s="161"/>
    </row>
    <row r="270" spans="1:3" ht="12.75" customHeight="1" x14ac:dyDescent="0.2">
      <c r="A270" s="160"/>
      <c r="B270" s="161"/>
      <c r="C270" s="161"/>
    </row>
    <row r="271" spans="1:3" ht="12.75" customHeight="1" x14ac:dyDescent="0.2">
      <c r="A271" s="160"/>
      <c r="B271" s="161"/>
      <c r="C271" s="161"/>
    </row>
    <row r="272" spans="1:3" ht="12.75" customHeight="1" x14ac:dyDescent="0.2">
      <c r="A272" s="160"/>
      <c r="B272" s="161"/>
      <c r="C272" s="161"/>
    </row>
    <row r="273" spans="1:3" ht="12.75" customHeight="1" x14ac:dyDescent="0.2">
      <c r="A273" s="160"/>
      <c r="B273" s="161"/>
      <c r="C273" s="161"/>
    </row>
    <row r="274" spans="1:3" ht="12.75" customHeight="1" x14ac:dyDescent="0.2">
      <c r="A274" s="160"/>
      <c r="B274" s="161"/>
      <c r="C274" s="161"/>
    </row>
    <row r="275" spans="1:3" ht="12.75" customHeight="1" x14ac:dyDescent="0.2">
      <c r="A275" s="160"/>
      <c r="B275" s="161"/>
      <c r="C275" s="161"/>
    </row>
    <row r="276" spans="1:3" ht="12.75" customHeight="1" x14ac:dyDescent="0.2">
      <c r="A276" s="160"/>
      <c r="B276" s="161"/>
      <c r="C276" s="161"/>
    </row>
    <row r="277" spans="1:3" ht="12.75" customHeight="1" x14ac:dyDescent="0.2">
      <c r="A277" s="160"/>
      <c r="B277" s="161"/>
      <c r="C277" s="161"/>
    </row>
    <row r="278" spans="1:3" ht="12.75" customHeight="1" x14ac:dyDescent="0.2">
      <c r="A278" s="160"/>
      <c r="B278" s="161"/>
      <c r="C278" s="161"/>
    </row>
    <row r="279" spans="1:3" ht="12.75" customHeight="1" x14ac:dyDescent="0.2">
      <c r="A279" s="160"/>
      <c r="B279" s="161"/>
      <c r="C279" s="161"/>
    </row>
    <row r="280" spans="1:3" ht="12.75" customHeight="1" x14ac:dyDescent="0.2">
      <c r="A280" s="160"/>
      <c r="B280" s="161"/>
      <c r="C280" s="161"/>
    </row>
    <row r="281" spans="1:3" ht="12.75" customHeight="1" x14ac:dyDescent="0.2">
      <c r="A281" s="160"/>
      <c r="B281" s="161"/>
      <c r="C281" s="161"/>
    </row>
    <row r="282" spans="1:3" ht="12.75" customHeight="1" x14ac:dyDescent="0.2">
      <c r="A282" s="160"/>
      <c r="B282" s="161"/>
      <c r="C282" s="161"/>
    </row>
    <row r="283" spans="1:3" ht="12.75" customHeight="1" x14ac:dyDescent="0.2">
      <c r="A283" s="160"/>
      <c r="B283" s="161"/>
      <c r="C283" s="161"/>
    </row>
    <row r="284" spans="1:3" ht="12.75" customHeight="1" x14ac:dyDescent="0.2">
      <c r="A284" s="160"/>
      <c r="B284" s="161"/>
      <c r="C284" s="161"/>
    </row>
    <row r="285" spans="1:3" ht="12.75" customHeight="1" x14ac:dyDescent="0.2">
      <c r="A285" s="160"/>
      <c r="B285" s="161"/>
      <c r="C285" s="161"/>
    </row>
    <row r="286" spans="1:3" ht="12.75" customHeight="1" x14ac:dyDescent="0.2">
      <c r="A286" s="160"/>
      <c r="B286" s="161"/>
      <c r="C286" s="161"/>
    </row>
    <row r="287" spans="1:3" ht="12.75" customHeight="1" x14ac:dyDescent="0.2">
      <c r="A287" s="160"/>
      <c r="B287" s="161"/>
      <c r="C287" s="161"/>
    </row>
    <row r="288" spans="1:3" ht="12.75" customHeight="1" x14ac:dyDescent="0.2">
      <c r="A288" s="160"/>
      <c r="B288" s="161"/>
      <c r="C288" s="161"/>
    </row>
    <row r="289" spans="1:3" ht="12.75" customHeight="1" x14ac:dyDescent="0.2">
      <c r="A289" s="160"/>
      <c r="B289" s="161"/>
      <c r="C289" s="161"/>
    </row>
    <row r="290" spans="1:3" ht="12.75" customHeight="1" x14ac:dyDescent="0.2">
      <c r="A290" s="160"/>
      <c r="B290" s="161"/>
      <c r="C290" s="161"/>
    </row>
    <row r="291" spans="1:3" ht="12.75" customHeight="1" x14ac:dyDescent="0.2">
      <c r="A291" s="160"/>
      <c r="B291" s="161"/>
      <c r="C291" s="161"/>
    </row>
    <row r="292" spans="1:3" ht="12.75" customHeight="1" x14ac:dyDescent="0.2">
      <c r="A292" s="160"/>
      <c r="B292" s="161"/>
      <c r="C292" s="161"/>
    </row>
    <row r="293" spans="1:3" ht="12.75" customHeight="1" x14ac:dyDescent="0.2">
      <c r="A293" s="160"/>
      <c r="B293" s="161"/>
      <c r="C293" s="161"/>
    </row>
    <row r="294" spans="1:3" ht="12.75" customHeight="1" x14ac:dyDescent="0.2">
      <c r="A294" s="160"/>
      <c r="B294" s="161"/>
      <c r="C294" s="161"/>
    </row>
    <row r="295" spans="1:3" ht="12.75" customHeight="1" x14ac:dyDescent="0.2">
      <c r="A295" s="160"/>
      <c r="B295" s="161"/>
      <c r="C295" s="161"/>
    </row>
    <row r="296" spans="1:3" ht="12.75" customHeight="1" x14ac:dyDescent="0.2">
      <c r="A296" s="160"/>
      <c r="B296" s="161"/>
      <c r="C296" s="161"/>
    </row>
    <row r="297" spans="1:3" ht="12.75" customHeight="1" x14ac:dyDescent="0.2">
      <c r="A297" s="160"/>
      <c r="B297" s="161"/>
      <c r="C297" s="161"/>
    </row>
    <row r="298" spans="1:3" ht="12.75" customHeight="1" x14ac:dyDescent="0.2">
      <c r="A298" s="160"/>
      <c r="B298" s="161"/>
      <c r="C298" s="161"/>
    </row>
    <row r="299" spans="1:3" ht="12.75" customHeight="1" x14ac:dyDescent="0.2">
      <c r="A299" s="160"/>
      <c r="B299" s="161"/>
      <c r="C299" s="161"/>
    </row>
    <row r="300" spans="1:3" ht="12.75" customHeight="1" x14ac:dyDescent="0.2">
      <c r="A300" s="160"/>
      <c r="B300" s="161"/>
      <c r="C300" s="161"/>
    </row>
    <row r="301" spans="1:3" ht="12.75" customHeight="1" x14ac:dyDescent="0.2">
      <c r="A301" s="160"/>
      <c r="B301" s="161"/>
      <c r="C301" s="161"/>
    </row>
    <row r="302" spans="1:3" ht="12.75" customHeight="1" x14ac:dyDescent="0.2">
      <c r="A302" s="160"/>
      <c r="B302" s="161"/>
      <c r="C302" s="161"/>
    </row>
    <row r="303" spans="1:3" ht="12.75" customHeight="1" x14ac:dyDescent="0.2">
      <c r="A303" s="160"/>
      <c r="B303" s="161"/>
      <c r="C303" s="161"/>
    </row>
    <row r="304" spans="1:3" ht="12.75" customHeight="1" x14ac:dyDescent="0.2">
      <c r="A304" s="160"/>
      <c r="B304" s="161"/>
      <c r="C304" s="161"/>
    </row>
    <row r="305" spans="1:3" ht="12.75" customHeight="1" x14ac:dyDescent="0.2">
      <c r="A305" s="160"/>
      <c r="B305" s="161"/>
      <c r="C305" s="161"/>
    </row>
    <row r="306" spans="1:3" ht="12.75" customHeight="1" x14ac:dyDescent="0.2">
      <c r="A306" s="160"/>
      <c r="B306" s="161"/>
      <c r="C306" s="161"/>
    </row>
    <row r="307" spans="1:3" ht="12.75" customHeight="1" x14ac:dyDescent="0.2">
      <c r="A307" s="160"/>
      <c r="B307" s="161"/>
      <c r="C307" s="161"/>
    </row>
    <row r="308" spans="1:3" ht="12.75" customHeight="1" x14ac:dyDescent="0.2">
      <c r="A308" s="160"/>
      <c r="B308" s="161"/>
      <c r="C308" s="161"/>
    </row>
    <row r="309" spans="1:3" ht="12.75" customHeight="1" x14ac:dyDescent="0.2">
      <c r="A309" s="160"/>
      <c r="B309" s="161"/>
      <c r="C309" s="161"/>
    </row>
    <row r="310" spans="1:3" ht="12.75" customHeight="1" x14ac:dyDescent="0.2">
      <c r="A310" s="160"/>
      <c r="B310" s="161"/>
      <c r="C310" s="161"/>
    </row>
    <row r="311" spans="1:3" ht="12.75" customHeight="1" x14ac:dyDescent="0.2">
      <c r="A311" s="160"/>
      <c r="B311" s="161"/>
      <c r="C311" s="161"/>
    </row>
    <row r="312" spans="1:3" ht="12.75" customHeight="1" x14ac:dyDescent="0.2">
      <c r="A312" s="160"/>
      <c r="B312" s="161"/>
      <c r="C312" s="161"/>
    </row>
    <row r="313" spans="1:3" ht="12.75" customHeight="1" x14ac:dyDescent="0.2">
      <c r="A313" s="160"/>
      <c r="B313" s="161"/>
      <c r="C313" s="161"/>
    </row>
    <row r="314" spans="1:3" ht="12.75" customHeight="1" x14ac:dyDescent="0.2">
      <c r="A314" s="160"/>
      <c r="B314" s="161"/>
      <c r="C314" s="161"/>
    </row>
    <row r="315" spans="1:3" ht="12.75" customHeight="1" x14ac:dyDescent="0.2">
      <c r="A315" s="160"/>
      <c r="B315" s="161"/>
      <c r="C315" s="161"/>
    </row>
    <row r="316" spans="1:3" ht="12.75" customHeight="1" x14ac:dyDescent="0.2">
      <c r="A316" s="160"/>
      <c r="B316" s="161"/>
      <c r="C316" s="161"/>
    </row>
    <row r="317" spans="1:3" ht="12.75" customHeight="1" x14ac:dyDescent="0.2">
      <c r="A317" s="160"/>
      <c r="B317" s="161"/>
      <c r="C317" s="161"/>
    </row>
    <row r="318" spans="1:3" ht="12.75" customHeight="1" x14ac:dyDescent="0.2">
      <c r="A318" s="160"/>
      <c r="B318" s="161"/>
      <c r="C318" s="161"/>
    </row>
    <row r="319" spans="1:3" ht="12.75" customHeight="1" x14ac:dyDescent="0.2">
      <c r="A319" s="160"/>
      <c r="B319" s="161"/>
      <c r="C319" s="161"/>
    </row>
    <row r="320" spans="1:3" ht="12.75" customHeight="1" x14ac:dyDescent="0.2">
      <c r="A320" s="160"/>
      <c r="B320" s="161"/>
      <c r="C320" s="161"/>
    </row>
    <row r="321" spans="1:3" ht="12.75" customHeight="1" x14ac:dyDescent="0.2">
      <c r="A321" s="160"/>
      <c r="B321" s="161"/>
      <c r="C321" s="161"/>
    </row>
    <row r="322" spans="1:3" ht="12.75" customHeight="1" x14ac:dyDescent="0.2">
      <c r="A322" s="160"/>
      <c r="B322" s="161"/>
      <c r="C322" s="161"/>
    </row>
    <row r="323" spans="1:3" ht="12.75" customHeight="1" x14ac:dyDescent="0.2">
      <c r="A323" s="160"/>
      <c r="B323" s="161"/>
      <c r="C323" s="161"/>
    </row>
    <row r="324" spans="1:3" ht="12.75" customHeight="1" x14ac:dyDescent="0.2">
      <c r="A324" s="160"/>
      <c r="B324" s="161"/>
      <c r="C324" s="161"/>
    </row>
    <row r="325" spans="1:3" ht="12.75" customHeight="1" x14ac:dyDescent="0.2">
      <c r="A325" s="160"/>
      <c r="B325" s="161"/>
      <c r="C325" s="161"/>
    </row>
    <row r="326" spans="1:3" ht="12.75" customHeight="1" x14ac:dyDescent="0.2">
      <c r="A326" s="160"/>
      <c r="B326" s="161"/>
      <c r="C326" s="161"/>
    </row>
    <row r="327" spans="1:3" ht="12.75" customHeight="1" x14ac:dyDescent="0.2">
      <c r="A327" s="160"/>
      <c r="B327" s="161"/>
      <c r="C327" s="161"/>
    </row>
    <row r="328" spans="1:3" ht="12.75" customHeight="1" x14ac:dyDescent="0.2">
      <c r="A328" s="160"/>
      <c r="B328" s="161"/>
      <c r="C328" s="161"/>
    </row>
    <row r="329" spans="1:3" ht="12.75" customHeight="1" x14ac:dyDescent="0.2">
      <c r="A329" s="160"/>
      <c r="B329" s="161"/>
      <c r="C329" s="161"/>
    </row>
    <row r="330" spans="1:3" ht="12.75" customHeight="1" x14ac:dyDescent="0.2">
      <c r="A330" s="160"/>
      <c r="B330" s="161"/>
      <c r="C330" s="161"/>
    </row>
    <row r="331" spans="1:3" ht="12.75" customHeight="1" x14ac:dyDescent="0.2">
      <c r="A331" s="160"/>
      <c r="B331" s="161"/>
      <c r="C331" s="161"/>
    </row>
    <row r="332" spans="1:3" ht="12.75" customHeight="1" x14ac:dyDescent="0.2">
      <c r="A332" s="160"/>
      <c r="B332" s="161"/>
      <c r="C332" s="161"/>
    </row>
    <row r="333" spans="1:3" ht="12.75" customHeight="1" x14ac:dyDescent="0.2">
      <c r="A333" s="160"/>
      <c r="B333" s="161"/>
      <c r="C333" s="161"/>
    </row>
    <row r="334" spans="1:3" ht="12.75" customHeight="1" x14ac:dyDescent="0.2">
      <c r="A334" s="160"/>
      <c r="B334" s="161"/>
      <c r="C334" s="161"/>
    </row>
    <row r="335" spans="1:3" ht="12.75" customHeight="1" x14ac:dyDescent="0.2">
      <c r="A335" s="160"/>
      <c r="B335" s="161"/>
      <c r="C335" s="161"/>
    </row>
    <row r="336" spans="1:3" ht="12.75" customHeight="1" x14ac:dyDescent="0.2">
      <c r="A336" s="160"/>
      <c r="B336" s="161"/>
      <c r="C336" s="161"/>
    </row>
    <row r="337" spans="1:3" ht="12.75" customHeight="1" x14ac:dyDescent="0.2">
      <c r="A337" s="160"/>
      <c r="B337" s="161"/>
      <c r="C337" s="161"/>
    </row>
    <row r="338" spans="1:3" ht="12.75" customHeight="1" x14ac:dyDescent="0.2">
      <c r="A338" s="160"/>
      <c r="B338" s="161"/>
      <c r="C338" s="161"/>
    </row>
    <row r="339" spans="1:3" ht="12.75" customHeight="1" x14ac:dyDescent="0.2">
      <c r="A339" s="160"/>
      <c r="B339" s="161"/>
      <c r="C339" s="161"/>
    </row>
    <row r="340" spans="1:3" ht="12.75" customHeight="1" x14ac:dyDescent="0.2">
      <c r="A340" s="160"/>
      <c r="B340" s="161"/>
      <c r="C340" s="161"/>
    </row>
    <row r="341" spans="1:3" ht="12.75" customHeight="1" x14ac:dyDescent="0.2">
      <c r="A341" s="160"/>
      <c r="B341" s="161"/>
      <c r="C341" s="161"/>
    </row>
    <row r="342" spans="1:3" ht="12.75" customHeight="1" x14ac:dyDescent="0.2">
      <c r="A342" s="160"/>
      <c r="B342" s="161"/>
      <c r="C342" s="161"/>
    </row>
    <row r="343" spans="1:3" ht="12.75" customHeight="1" x14ac:dyDescent="0.2">
      <c r="A343" s="160"/>
      <c r="B343" s="161"/>
      <c r="C343" s="161"/>
    </row>
    <row r="344" spans="1:3" ht="12.75" customHeight="1" x14ac:dyDescent="0.2">
      <c r="A344" s="160"/>
      <c r="B344" s="161"/>
      <c r="C344" s="161"/>
    </row>
    <row r="345" spans="1:3" ht="12.75" customHeight="1" x14ac:dyDescent="0.2">
      <c r="A345" s="160"/>
      <c r="B345" s="161"/>
      <c r="C345" s="161"/>
    </row>
    <row r="346" spans="1:3" ht="12.75" customHeight="1" x14ac:dyDescent="0.2">
      <c r="A346" s="160"/>
      <c r="B346" s="161"/>
      <c r="C346" s="161"/>
    </row>
    <row r="347" spans="1:3" ht="12.75" customHeight="1" x14ac:dyDescent="0.2">
      <c r="A347" s="160"/>
      <c r="B347" s="161"/>
      <c r="C347" s="161"/>
    </row>
    <row r="348" spans="1:3" ht="12.75" customHeight="1" x14ac:dyDescent="0.2">
      <c r="A348" s="160"/>
      <c r="B348" s="161"/>
      <c r="C348" s="161"/>
    </row>
    <row r="349" spans="1:3" ht="12.75" customHeight="1" x14ac:dyDescent="0.2">
      <c r="A349" s="160"/>
      <c r="B349" s="161"/>
      <c r="C349" s="161"/>
    </row>
    <row r="350" spans="1:3" ht="12.75" customHeight="1" x14ac:dyDescent="0.2">
      <c r="A350" s="160"/>
      <c r="B350" s="161"/>
      <c r="C350" s="161"/>
    </row>
    <row r="351" spans="1:3" ht="12.75" customHeight="1" x14ac:dyDescent="0.2">
      <c r="A351" s="160"/>
      <c r="B351" s="161"/>
      <c r="C351" s="161"/>
    </row>
    <row r="352" spans="1:3" ht="12.75" customHeight="1" x14ac:dyDescent="0.2">
      <c r="A352" s="160"/>
      <c r="B352" s="161"/>
      <c r="C352" s="161"/>
    </row>
    <row r="353" spans="1:3" ht="12.75" customHeight="1" x14ac:dyDescent="0.2">
      <c r="A353" s="160"/>
      <c r="B353" s="161"/>
      <c r="C353" s="161"/>
    </row>
    <row r="354" spans="1:3" ht="12.75" customHeight="1" x14ac:dyDescent="0.2">
      <c r="A354" s="160"/>
      <c r="B354" s="161"/>
      <c r="C354" s="161"/>
    </row>
    <row r="355" spans="1:3" ht="12.75" customHeight="1" x14ac:dyDescent="0.2">
      <c r="A355" s="160"/>
      <c r="B355" s="161"/>
      <c r="C355" s="161"/>
    </row>
    <row r="356" spans="1:3" ht="12.75" customHeight="1" x14ac:dyDescent="0.2">
      <c r="A356" s="160"/>
      <c r="B356" s="161"/>
      <c r="C356" s="161"/>
    </row>
    <row r="357" spans="1:3" ht="12.75" customHeight="1" x14ac:dyDescent="0.2">
      <c r="A357" s="160"/>
      <c r="B357" s="161"/>
      <c r="C357" s="161"/>
    </row>
    <row r="358" spans="1:3" ht="12.75" customHeight="1" x14ac:dyDescent="0.2">
      <c r="A358" s="160"/>
      <c r="B358" s="161"/>
      <c r="C358" s="161"/>
    </row>
    <row r="359" spans="1:3" ht="12.75" customHeight="1" x14ac:dyDescent="0.2">
      <c r="A359" s="160"/>
      <c r="B359" s="161"/>
      <c r="C359" s="161"/>
    </row>
    <row r="360" spans="1:3" ht="12.75" customHeight="1" x14ac:dyDescent="0.2">
      <c r="A360" s="160"/>
      <c r="B360" s="161"/>
      <c r="C360" s="161"/>
    </row>
    <row r="361" spans="1:3" ht="12.75" customHeight="1" x14ac:dyDescent="0.2">
      <c r="A361" s="160"/>
      <c r="B361" s="161"/>
      <c r="C361" s="161"/>
    </row>
    <row r="362" spans="1:3" ht="12.75" customHeight="1" x14ac:dyDescent="0.2">
      <c r="A362" s="160"/>
      <c r="B362" s="161"/>
      <c r="C362" s="161"/>
    </row>
    <row r="363" spans="1:3" ht="12.75" customHeight="1" x14ac:dyDescent="0.2">
      <c r="A363" s="160"/>
      <c r="B363" s="161"/>
      <c r="C363" s="161"/>
    </row>
    <row r="364" spans="1:3" ht="12.75" customHeight="1" x14ac:dyDescent="0.2">
      <c r="A364" s="160"/>
      <c r="B364" s="161"/>
      <c r="C364" s="161"/>
    </row>
    <row r="365" spans="1:3" ht="12.75" customHeight="1" x14ac:dyDescent="0.2">
      <c r="A365" s="160"/>
      <c r="B365" s="161"/>
      <c r="C365" s="161"/>
    </row>
    <row r="366" spans="1:3" ht="12.75" customHeight="1" x14ac:dyDescent="0.2">
      <c r="A366" s="160"/>
      <c r="B366" s="161"/>
      <c r="C366" s="161"/>
    </row>
    <row r="367" spans="1:3" ht="12.75" customHeight="1" x14ac:dyDescent="0.2">
      <c r="A367" s="160"/>
      <c r="B367" s="161"/>
      <c r="C367" s="161"/>
    </row>
    <row r="368" spans="1:3" ht="12.75" customHeight="1" x14ac:dyDescent="0.2">
      <c r="A368" s="160"/>
      <c r="B368" s="161"/>
      <c r="C368" s="161"/>
    </row>
    <row r="369" spans="1:3" ht="12.75" customHeight="1" x14ac:dyDescent="0.2">
      <c r="A369" s="160"/>
      <c r="B369" s="161"/>
      <c r="C369" s="161"/>
    </row>
    <row r="370" spans="1:3" ht="12.75" customHeight="1" x14ac:dyDescent="0.2">
      <c r="A370" s="160"/>
      <c r="B370" s="161"/>
      <c r="C370" s="161"/>
    </row>
    <row r="371" spans="1:3" ht="12.75" customHeight="1" x14ac:dyDescent="0.2">
      <c r="A371" s="160"/>
      <c r="B371" s="161"/>
      <c r="C371" s="161"/>
    </row>
    <row r="372" spans="1:3" ht="12.75" customHeight="1" x14ac:dyDescent="0.2">
      <c r="A372" s="160"/>
      <c r="B372" s="161"/>
      <c r="C372" s="161"/>
    </row>
    <row r="373" spans="1:3" ht="12.75" customHeight="1" x14ac:dyDescent="0.2">
      <c r="A373" s="160"/>
      <c r="B373" s="161"/>
      <c r="C373" s="161"/>
    </row>
    <row r="374" spans="1:3" ht="12.75" customHeight="1" x14ac:dyDescent="0.2">
      <c r="A374" s="160"/>
      <c r="B374" s="161"/>
      <c r="C374" s="161"/>
    </row>
    <row r="375" spans="1:3" ht="12.75" customHeight="1" x14ac:dyDescent="0.2">
      <c r="A375" s="160"/>
      <c r="B375" s="161"/>
      <c r="C375" s="161"/>
    </row>
    <row r="376" spans="1:3" ht="12.75" customHeight="1" x14ac:dyDescent="0.2">
      <c r="A376" s="160"/>
      <c r="B376" s="161"/>
      <c r="C376" s="161"/>
    </row>
    <row r="377" spans="1:3" ht="12.75" customHeight="1" x14ac:dyDescent="0.2">
      <c r="A377" s="160"/>
      <c r="B377" s="161"/>
      <c r="C377" s="161"/>
    </row>
    <row r="378" spans="1:3" ht="12.75" customHeight="1" x14ac:dyDescent="0.2">
      <c r="A378" s="160"/>
      <c r="B378" s="161"/>
      <c r="C378" s="161"/>
    </row>
    <row r="379" spans="1:3" ht="12.75" customHeight="1" x14ac:dyDescent="0.2">
      <c r="A379" s="160"/>
      <c r="B379" s="161"/>
      <c r="C379" s="161"/>
    </row>
    <row r="380" spans="1:3" ht="12.75" customHeight="1" x14ac:dyDescent="0.2">
      <c r="A380" s="160"/>
      <c r="B380" s="161"/>
      <c r="C380" s="161"/>
    </row>
    <row r="381" spans="1:3" ht="12.75" customHeight="1" x14ac:dyDescent="0.2">
      <c r="A381" s="160"/>
      <c r="B381" s="161"/>
      <c r="C381" s="161"/>
    </row>
    <row r="382" spans="1:3" ht="12.75" customHeight="1" x14ac:dyDescent="0.2">
      <c r="A382" s="160"/>
      <c r="B382" s="161"/>
      <c r="C382" s="161"/>
    </row>
    <row r="383" spans="1:3" ht="12.75" customHeight="1" x14ac:dyDescent="0.2">
      <c r="A383" s="160"/>
      <c r="B383" s="161"/>
      <c r="C383" s="161"/>
    </row>
    <row r="384" spans="1:3" ht="12.75" customHeight="1" x14ac:dyDescent="0.2">
      <c r="A384" s="160"/>
      <c r="B384" s="161"/>
      <c r="C384" s="161"/>
    </row>
    <row r="385" spans="1:3" ht="12.75" customHeight="1" x14ac:dyDescent="0.2">
      <c r="A385" s="160"/>
      <c r="B385" s="161"/>
      <c r="C385" s="161"/>
    </row>
    <row r="386" spans="1:3" ht="12.75" customHeight="1" x14ac:dyDescent="0.2">
      <c r="A386" s="160"/>
      <c r="B386" s="161"/>
      <c r="C386" s="161"/>
    </row>
    <row r="387" spans="1:3" ht="12.75" customHeight="1" x14ac:dyDescent="0.2">
      <c r="A387" s="160"/>
      <c r="B387" s="161"/>
      <c r="C387" s="161"/>
    </row>
    <row r="388" spans="1:3" ht="12.75" customHeight="1" x14ac:dyDescent="0.2">
      <c r="A388" s="160"/>
      <c r="B388" s="161"/>
      <c r="C388" s="161"/>
    </row>
    <row r="389" spans="1:3" ht="12.75" customHeight="1" x14ac:dyDescent="0.2">
      <c r="A389" s="160"/>
      <c r="B389" s="161"/>
      <c r="C389" s="161"/>
    </row>
    <row r="390" spans="1:3" ht="12.75" customHeight="1" x14ac:dyDescent="0.2">
      <c r="A390" s="160"/>
      <c r="B390" s="161"/>
      <c r="C390" s="161"/>
    </row>
    <row r="391" spans="1:3" ht="12.75" customHeight="1" x14ac:dyDescent="0.2">
      <c r="A391" s="160"/>
      <c r="B391" s="161"/>
      <c r="C391" s="161"/>
    </row>
    <row r="392" spans="1:3" ht="12.75" customHeight="1" x14ac:dyDescent="0.2">
      <c r="A392" s="160"/>
      <c r="B392" s="161"/>
      <c r="C392" s="161"/>
    </row>
    <row r="393" spans="1:3" ht="12.75" customHeight="1" x14ac:dyDescent="0.2">
      <c r="A393" s="160"/>
      <c r="B393" s="161"/>
      <c r="C393" s="161"/>
    </row>
    <row r="394" spans="1:3" ht="12.75" customHeight="1" x14ac:dyDescent="0.2">
      <c r="A394" s="160"/>
      <c r="B394" s="161"/>
      <c r="C394" s="161"/>
    </row>
    <row r="395" spans="1:3" ht="12.75" customHeight="1" x14ac:dyDescent="0.2">
      <c r="A395" s="160"/>
      <c r="B395" s="161"/>
      <c r="C395" s="161"/>
    </row>
    <row r="396" spans="1:3" ht="12.75" customHeight="1" x14ac:dyDescent="0.2">
      <c r="A396" s="160"/>
      <c r="B396" s="161"/>
      <c r="C396" s="161"/>
    </row>
    <row r="397" spans="1:3" ht="12.75" customHeight="1" x14ac:dyDescent="0.2">
      <c r="A397" s="160"/>
      <c r="B397" s="161"/>
      <c r="C397" s="161"/>
    </row>
    <row r="398" spans="1:3" ht="12.75" customHeight="1" x14ac:dyDescent="0.2">
      <c r="A398" s="160"/>
      <c r="B398" s="161"/>
      <c r="C398" s="161"/>
    </row>
    <row r="399" spans="1:3" ht="12.75" customHeight="1" x14ac:dyDescent="0.2">
      <c r="A399" s="160"/>
      <c r="B399" s="161"/>
      <c r="C399" s="161"/>
    </row>
    <row r="400" spans="1:3" ht="12.75" customHeight="1" x14ac:dyDescent="0.2">
      <c r="A400" s="160"/>
      <c r="B400" s="161"/>
      <c r="C400" s="161"/>
    </row>
    <row r="401" spans="1:3" ht="12.75" customHeight="1" x14ac:dyDescent="0.2">
      <c r="A401" s="160"/>
      <c r="B401" s="161"/>
      <c r="C401" s="161"/>
    </row>
    <row r="402" spans="1:3" ht="12.75" customHeight="1" x14ac:dyDescent="0.2">
      <c r="A402" s="160"/>
      <c r="B402" s="161"/>
      <c r="C402" s="161"/>
    </row>
    <row r="403" spans="1:3" ht="12.75" customHeight="1" x14ac:dyDescent="0.2">
      <c r="A403" s="160"/>
      <c r="B403" s="161"/>
      <c r="C403" s="161"/>
    </row>
    <row r="404" spans="1:3" ht="12.75" customHeight="1" x14ac:dyDescent="0.2">
      <c r="A404" s="160"/>
      <c r="B404" s="161"/>
      <c r="C404" s="161"/>
    </row>
    <row r="405" spans="1:3" ht="12.75" customHeight="1" x14ac:dyDescent="0.2">
      <c r="A405" s="160"/>
      <c r="B405" s="161"/>
      <c r="C405" s="161"/>
    </row>
    <row r="406" spans="1:3" ht="12.75" customHeight="1" x14ac:dyDescent="0.2">
      <c r="A406" s="160"/>
      <c r="B406" s="161"/>
      <c r="C406" s="161"/>
    </row>
    <row r="407" spans="1:3" ht="12.75" customHeight="1" x14ac:dyDescent="0.2">
      <c r="A407" s="160"/>
      <c r="B407" s="161"/>
      <c r="C407" s="161"/>
    </row>
    <row r="408" spans="1:3" ht="12.75" customHeight="1" x14ac:dyDescent="0.2">
      <c r="A408" s="160"/>
      <c r="B408" s="161"/>
      <c r="C408" s="161"/>
    </row>
    <row r="409" spans="1:3" ht="12.75" customHeight="1" x14ac:dyDescent="0.2">
      <c r="A409" s="160"/>
      <c r="B409" s="161"/>
      <c r="C409" s="161"/>
    </row>
    <row r="410" spans="1:3" ht="12.75" customHeight="1" x14ac:dyDescent="0.2">
      <c r="A410" s="160"/>
      <c r="B410" s="161"/>
      <c r="C410" s="161"/>
    </row>
    <row r="411" spans="1:3" ht="12.75" customHeight="1" x14ac:dyDescent="0.2">
      <c r="A411" s="160"/>
      <c r="B411" s="161"/>
      <c r="C411" s="161"/>
    </row>
    <row r="412" spans="1:3" ht="12.75" customHeight="1" x14ac:dyDescent="0.2">
      <c r="A412" s="160"/>
      <c r="B412" s="161"/>
      <c r="C412" s="161"/>
    </row>
    <row r="413" spans="1:3" ht="12.75" customHeight="1" x14ac:dyDescent="0.2">
      <c r="A413" s="160"/>
      <c r="B413" s="161"/>
      <c r="C413" s="161"/>
    </row>
    <row r="414" spans="1:3" ht="12.75" customHeight="1" x14ac:dyDescent="0.2">
      <c r="A414" s="160"/>
      <c r="B414" s="161"/>
      <c r="C414" s="161"/>
    </row>
    <row r="415" spans="1:3" ht="12.75" customHeight="1" x14ac:dyDescent="0.2">
      <c r="A415" s="160"/>
      <c r="B415" s="161"/>
      <c r="C415" s="161"/>
    </row>
    <row r="416" spans="1:3" ht="12.75" customHeight="1" x14ac:dyDescent="0.2">
      <c r="A416" s="160"/>
      <c r="B416" s="161"/>
      <c r="C416" s="161"/>
    </row>
    <row r="417" spans="1:3" ht="12.75" customHeight="1" x14ac:dyDescent="0.2">
      <c r="A417" s="160"/>
      <c r="B417" s="161"/>
      <c r="C417" s="161"/>
    </row>
    <row r="418" spans="1:3" ht="12.75" customHeight="1" x14ac:dyDescent="0.2">
      <c r="A418" s="160"/>
      <c r="B418" s="161"/>
      <c r="C418" s="161"/>
    </row>
    <row r="419" spans="1:3" ht="12.75" customHeight="1" x14ac:dyDescent="0.2">
      <c r="A419" s="160"/>
      <c r="B419" s="161"/>
      <c r="C419" s="161"/>
    </row>
    <row r="420" spans="1:3" ht="12.75" customHeight="1" x14ac:dyDescent="0.2">
      <c r="A420" s="160"/>
      <c r="B420" s="161"/>
      <c r="C420" s="161"/>
    </row>
    <row r="421" spans="1:3" ht="12.75" customHeight="1" x14ac:dyDescent="0.2">
      <c r="A421" s="160"/>
      <c r="B421" s="161"/>
      <c r="C421" s="161"/>
    </row>
    <row r="422" spans="1:3" ht="12.75" customHeight="1" x14ac:dyDescent="0.2">
      <c r="A422" s="160"/>
      <c r="B422" s="161"/>
      <c r="C422" s="161"/>
    </row>
    <row r="423" spans="1:3" ht="12.75" customHeight="1" x14ac:dyDescent="0.2">
      <c r="A423" s="160"/>
      <c r="B423" s="161"/>
      <c r="C423" s="161"/>
    </row>
    <row r="424" spans="1:3" ht="12.75" customHeight="1" x14ac:dyDescent="0.2">
      <c r="A424" s="160"/>
      <c r="B424" s="161"/>
      <c r="C424" s="161"/>
    </row>
    <row r="425" spans="1:3" ht="12.75" customHeight="1" x14ac:dyDescent="0.2">
      <c r="A425" s="160"/>
      <c r="B425" s="161"/>
      <c r="C425" s="161"/>
    </row>
    <row r="426" spans="1:3" ht="12.75" customHeight="1" x14ac:dyDescent="0.2">
      <c r="A426" s="160"/>
      <c r="B426" s="161"/>
      <c r="C426" s="161"/>
    </row>
    <row r="427" spans="1:3" ht="12.75" customHeight="1" x14ac:dyDescent="0.2">
      <c r="A427" s="160"/>
      <c r="B427" s="161"/>
      <c r="C427" s="161"/>
    </row>
    <row r="428" spans="1:3" ht="12.75" customHeight="1" x14ac:dyDescent="0.2">
      <c r="A428" s="160"/>
      <c r="B428" s="161"/>
      <c r="C428" s="161"/>
    </row>
    <row r="429" spans="1:3" ht="12.75" customHeight="1" x14ac:dyDescent="0.2">
      <c r="A429" s="160"/>
      <c r="B429" s="161"/>
      <c r="C429" s="161"/>
    </row>
    <row r="430" spans="1:3" ht="12.75" customHeight="1" x14ac:dyDescent="0.2">
      <c r="A430" s="160"/>
      <c r="B430" s="161"/>
      <c r="C430" s="161"/>
    </row>
    <row r="431" spans="1:3" ht="12.75" customHeight="1" x14ac:dyDescent="0.2">
      <c r="A431" s="160"/>
      <c r="B431" s="161"/>
      <c r="C431" s="161"/>
    </row>
    <row r="432" spans="1:3" ht="12.75" customHeight="1" x14ac:dyDescent="0.2">
      <c r="A432" s="160"/>
      <c r="B432" s="161"/>
      <c r="C432" s="161"/>
    </row>
    <row r="433" spans="1:3" ht="12.75" customHeight="1" x14ac:dyDescent="0.2">
      <c r="A433" s="160"/>
      <c r="B433" s="161"/>
      <c r="C433" s="161"/>
    </row>
    <row r="434" spans="1:3" ht="12.75" customHeight="1" x14ac:dyDescent="0.2">
      <c r="A434" s="160"/>
      <c r="B434" s="161"/>
      <c r="C434" s="161"/>
    </row>
    <row r="435" spans="1:3" ht="12.75" customHeight="1" x14ac:dyDescent="0.2">
      <c r="A435" s="160"/>
      <c r="B435" s="161"/>
      <c r="C435" s="161"/>
    </row>
    <row r="436" spans="1:3" ht="12.75" customHeight="1" x14ac:dyDescent="0.2">
      <c r="A436" s="160"/>
      <c r="B436" s="161"/>
      <c r="C436" s="161"/>
    </row>
    <row r="437" spans="1:3" ht="12.75" customHeight="1" x14ac:dyDescent="0.2">
      <c r="A437" s="160"/>
      <c r="B437" s="161"/>
      <c r="C437" s="161"/>
    </row>
    <row r="438" spans="1:3" ht="12.75" customHeight="1" x14ac:dyDescent="0.2">
      <c r="A438" s="160"/>
      <c r="B438" s="161"/>
      <c r="C438" s="161"/>
    </row>
    <row r="439" spans="1:3" ht="12.75" customHeight="1" x14ac:dyDescent="0.2">
      <c r="A439" s="160"/>
      <c r="B439" s="161"/>
      <c r="C439" s="161"/>
    </row>
    <row r="440" spans="1:3" ht="12.75" customHeight="1" x14ac:dyDescent="0.2">
      <c r="A440" s="160"/>
      <c r="B440" s="161"/>
      <c r="C440" s="161"/>
    </row>
    <row r="441" spans="1:3" ht="12.75" customHeight="1" x14ac:dyDescent="0.2">
      <c r="A441" s="160"/>
      <c r="B441" s="161"/>
      <c r="C441" s="161"/>
    </row>
    <row r="442" spans="1:3" ht="12.75" customHeight="1" x14ac:dyDescent="0.2">
      <c r="A442" s="160"/>
      <c r="B442" s="161"/>
      <c r="C442" s="161"/>
    </row>
    <row r="443" spans="1:3" ht="12.75" customHeight="1" x14ac:dyDescent="0.2">
      <c r="A443" s="160"/>
      <c r="B443" s="161"/>
      <c r="C443" s="161"/>
    </row>
    <row r="444" spans="1:3" ht="12.75" customHeight="1" x14ac:dyDescent="0.2">
      <c r="A444" s="160"/>
      <c r="B444" s="161"/>
      <c r="C444" s="161"/>
    </row>
    <row r="445" spans="1:3" ht="12.75" customHeight="1" x14ac:dyDescent="0.2">
      <c r="A445" s="160"/>
      <c r="B445" s="161"/>
      <c r="C445" s="161"/>
    </row>
    <row r="446" spans="1:3" ht="12.75" customHeight="1" x14ac:dyDescent="0.2">
      <c r="A446" s="160"/>
      <c r="B446" s="161"/>
      <c r="C446" s="161"/>
    </row>
    <row r="447" spans="1:3" ht="12.75" customHeight="1" x14ac:dyDescent="0.2">
      <c r="A447" s="160"/>
      <c r="B447" s="161"/>
      <c r="C447" s="161"/>
    </row>
    <row r="448" spans="1:3" ht="12.75" customHeight="1" x14ac:dyDescent="0.2">
      <c r="A448" s="160"/>
      <c r="B448" s="161"/>
      <c r="C448" s="161"/>
    </row>
    <row r="449" spans="1:3" ht="12.75" customHeight="1" x14ac:dyDescent="0.2">
      <c r="A449" s="160"/>
      <c r="B449" s="161"/>
      <c r="C449" s="161"/>
    </row>
    <row r="450" spans="1:3" ht="12.75" customHeight="1" x14ac:dyDescent="0.2">
      <c r="A450" s="160"/>
      <c r="B450" s="161"/>
      <c r="C450" s="161"/>
    </row>
    <row r="451" spans="1:3" ht="12.75" customHeight="1" x14ac:dyDescent="0.2">
      <c r="A451" s="160"/>
      <c r="B451" s="161"/>
      <c r="C451" s="161"/>
    </row>
    <row r="452" spans="1:3" ht="12.75" customHeight="1" x14ac:dyDescent="0.2">
      <c r="A452" s="160"/>
      <c r="B452" s="161"/>
      <c r="C452" s="161"/>
    </row>
    <row r="453" spans="1:3" ht="12.75" customHeight="1" x14ac:dyDescent="0.2">
      <c r="A453" s="160"/>
      <c r="B453" s="161"/>
      <c r="C453" s="161"/>
    </row>
    <row r="454" spans="1:3" ht="12.75" customHeight="1" x14ac:dyDescent="0.2">
      <c r="A454" s="160"/>
      <c r="B454" s="161"/>
      <c r="C454" s="161"/>
    </row>
    <row r="455" spans="1:3" ht="12.75" customHeight="1" x14ac:dyDescent="0.2">
      <c r="A455" s="160"/>
      <c r="B455" s="161"/>
      <c r="C455" s="161"/>
    </row>
    <row r="456" spans="1:3" ht="12.75" customHeight="1" x14ac:dyDescent="0.2">
      <c r="A456" s="160"/>
      <c r="B456" s="161"/>
      <c r="C456" s="161"/>
    </row>
    <row r="457" spans="1:3" ht="12.75" customHeight="1" x14ac:dyDescent="0.2">
      <c r="A457" s="160"/>
      <c r="B457" s="161"/>
      <c r="C457" s="161"/>
    </row>
    <row r="458" spans="1:3" ht="12.75" customHeight="1" x14ac:dyDescent="0.2">
      <c r="A458" s="160"/>
      <c r="B458" s="161"/>
      <c r="C458" s="161"/>
    </row>
    <row r="459" spans="1:3" ht="12.75" customHeight="1" x14ac:dyDescent="0.2">
      <c r="A459" s="160"/>
      <c r="B459" s="161"/>
      <c r="C459" s="161"/>
    </row>
    <row r="460" spans="1:3" ht="12.75" customHeight="1" x14ac:dyDescent="0.2">
      <c r="A460" s="160"/>
      <c r="B460" s="161"/>
      <c r="C460" s="161"/>
    </row>
    <row r="461" spans="1:3" ht="12.75" customHeight="1" x14ac:dyDescent="0.2">
      <c r="A461" s="160"/>
      <c r="B461" s="161"/>
      <c r="C461" s="161"/>
    </row>
    <row r="462" spans="1:3" ht="12.75" customHeight="1" x14ac:dyDescent="0.2">
      <c r="A462" s="160"/>
      <c r="B462" s="161"/>
      <c r="C462" s="161"/>
    </row>
    <row r="463" spans="1:3" ht="12.75" customHeight="1" x14ac:dyDescent="0.2">
      <c r="A463" s="160"/>
      <c r="B463" s="161"/>
      <c r="C463" s="161"/>
    </row>
    <row r="464" spans="1:3" ht="12.75" customHeight="1" x14ac:dyDescent="0.2">
      <c r="A464" s="160"/>
      <c r="B464" s="161"/>
      <c r="C464" s="161"/>
    </row>
    <row r="465" spans="1:3" ht="12.75" customHeight="1" x14ac:dyDescent="0.2">
      <c r="A465" s="160"/>
      <c r="B465" s="161"/>
      <c r="C465" s="161"/>
    </row>
    <row r="466" spans="1:3" ht="12.75" customHeight="1" x14ac:dyDescent="0.2">
      <c r="A466" s="160"/>
      <c r="B466" s="161"/>
      <c r="C466" s="161"/>
    </row>
    <row r="467" spans="1:3" ht="12.75" customHeight="1" x14ac:dyDescent="0.2">
      <c r="A467" s="160"/>
      <c r="B467" s="161"/>
      <c r="C467" s="161"/>
    </row>
    <row r="468" spans="1:3" ht="12.75" customHeight="1" x14ac:dyDescent="0.2">
      <c r="A468" s="160"/>
      <c r="B468" s="161"/>
      <c r="C468" s="161"/>
    </row>
    <row r="469" spans="1:3" ht="12.75" customHeight="1" x14ac:dyDescent="0.2">
      <c r="A469" s="160"/>
      <c r="B469" s="161"/>
      <c r="C469" s="161"/>
    </row>
    <row r="470" spans="1:3" ht="12.75" customHeight="1" x14ac:dyDescent="0.2">
      <c r="A470" s="160"/>
      <c r="B470" s="161"/>
      <c r="C470" s="161"/>
    </row>
    <row r="471" spans="1:3" ht="12.75" customHeight="1" x14ac:dyDescent="0.2">
      <c r="A471" s="160"/>
      <c r="B471" s="161"/>
      <c r="C471" s="161"/>
    </row>
    <row r="472" spans="1:3" ht="12.75" customHeight="1" x14ac:dyDescent="0.2">
      <c r="A472" s="160"/>
      <c r="B472" s="161"/>
      <c r="C472" s="161"/>
    </row>
    <row r="473" spans="1:3" ht="12.75" customHeight="1" x14ac:dyDescent="0.2">
      <c r="A473" s="160"/>
      <c r="B473" s="161"/>
      <c r="C473" s="161"/>
    </row>
    <row r="474" spans="1:3" ht="12.75" customHeight="1" x14ac:dyDescent="0.2">
      <c r="A474" s="160"/>
      <c r="B474" s="161"/>
      <c r="C474" s="161"/>
    </row>
    <row r="475" spans="1:3" ht="12.75" customHeight="1" x14ac:dyDescent="0.2">
      <c r="A475" s="160"/>
      <c r="B475" s="161"/>
      <c r="C475" s="161"/>
    </row>
    <row r="476" spans="1:3" ht="12.75" customHeight="1" x14ac:dyDescent="0.2">
      <c r="A476" s="160"/>
      <c r="B476" s="161"/>
      <c r="C476" s="161"/>
    </row>
    <row r="477" spans="1:3" ht="12.75" customHeight="1" x14ac:dyDescent="0.2">
      <c r="A477" s="160"/>
      <c r="B477" s="161"/>
      <c r="C477" s="161"/>
    </row>
    <row r="478" spans="1:3" ht="12.75" customHeight="1" x14ac:dyDescent="0.2">
      <c r="A478" s="160"/>
      <c r="B478" s="161"/>
      <c r="C478" s="161"/>
    </row>
    <row r="479" spans="1:3" ht="12.75" customHeight="1" x14ac:dyDescent="0.2">
      <c r="A479" s="160"/>
      <c r="B479" s="161"/>
      <c r="C479" s="161"/>
    </row>
    <row r="480" spans="1:3" ht="12.75" customHeight="1" x14ac:dyDescent="0.2">
      <c r="A480" s="160"/>
      <c r="B480" s="161"/>
      <c r="C480" s="161"/>
    </row>
    <row r="481" spans="1:3" ht="12.75" customHeight="1" x14ac:dyDescent="0.2">
      <c r="A481" s="160"/>
      <c r="B481" s="161"/>
      <c r="C481" s="161"/>
    </row>
    <row r="482" spans="1:3" ht="12.75" customHeight="1" x14ac:dyDescent="0.2">
      <c r="A482" s="160"/>
      <c r="B482" s="161"/>
      <c r="C482" s="161"/>
    </row>
    <row r="483" spans="1:3" ht="12.75" customHeight="1" x14ac:dyDescent="0.2">
      <c r="A483" s="160"/>
      <c r="B483" s="161"/>
      <c r="C483" s="161"/>
    </row>
    <row r="484" spans="1:3" ht="12.75" customHeight="1" x14ac:dyDescent="0.2">
      <c r="A484" s="160"/>
      <c r="B484" s="161"/>
      <c r="C484" s="161"/>
    </row>
    <row r="485" spans="1:3" ht="12.75" customHeight="1" x14ac:dyDescent="0.2">
      <c r="A485" s="160"/>
      <c r="B485" s="161"/>
      <c r="C485" s="161"/>
    </row>
    <row r="486" spans="1:3" ht="12.75" customHeight="1" x14ac:dyDescent="0.2">
      <c r="A486" s="160"/>
      <c r="B486" s="161"/>
      <c r="C486" s="161"/>
    </row>
    <row r="487" spans="1:3" ht="12.75" customHeight="1" x14ac:dyDescent="0.2">
      <c r="A487" s="160"/>
      <c r="B487" s="161"/>
      <c r="C487" s="161"/>
    </row>
    <row r="488" spans="1:3" ht="12.75" customHeight="1" x14ac:dyDescent="0.2">
      <c r="A488" s="160"/>
      <c r="B488" s="161"/>
      <c r="C488" s="161"/>
    </row>
    <row r="489" spans="1:3" ht="12.75" customHeight="1" x14ac:dyDescent="0.2">
      <c r="A489" s="160"/>
      <c r="B489" s="161"/>
      <c r="C489" s="161"/>
    </row>
    <row r="490" spans="1:3" ht="12.75" customHeight="1" x14ac:dyDescent="0.2">
      <c r="A490" s="160"/>
      <c r="B490" s="161"/>
      <c r="C490" s="161"/>
    </row>
    <row r="491" spans="1:3" ht="12.75" customHeight="1" x14ac:dyDescent="0.2">
      <c r="A491" s="160"/>
      <c r="B491" s="161"/>
      <c r="C491" s="161"/>
    </row>
    <row r="492" spans="1:3" ht="12.75" customHeight="1" x14ac:dyDescent="0.2">
      <c r="A492" s="160"/>
      <c r="B492" s="161"/>
      <c r="C492" s="161"/>
    </row>
    <row r="493" spans="1:3" ht="12.75" customHeight="1" x14ac:dyDescent="0.2">
      <c r="A493" s="160"/>
      <c r="B493" s="161"/>
      <c r="C493" s="161"/>
    </row>
    <row r="494" spans="1:3" ht="12.75" customHeight="1" x14ac:dyDescent="0.2">
      <c r="A494" s="160"/>
      <c r="B494" s="161"/>
      <c r="C494" s="161"/>
    </row>
    <row r="495" spans="1:3" ht="12.75" customHeight="1" x14ac:dyDescent="0.2">
      <c r="A495" s="160"/>
      <c r="B495" s="161"/>
      <c r="C495" s="161"/>
    </row>
    <row r="496" spans="1:3" ht="12.75" customHeight="1" x14ac:dyDescent="0.2">
      <c r="A496" s="160"/>
      <c r="B496" s="161"/>
      <c r="C496" s="161"/>
    </row>
    <row r="497" spans="1:3" ht="12.75" customHeight="1" x14ac:dyDescent="0.2">
      <c r="A497" s="160"/>
      <c r="B497" s="161"/>
      <c r="C497" s="161"/>
    </row>
    <row r="498" spans="1:3" ht="12.75" customHeight="1" x14ac:dyDescent="0.2">
      <c r="A498" s="160"/>
      <c r="B498" s="161"/>
      <c r="C498" s="161"/>
    </row>
    <row r="499" spans="1:3" ht="12.75" customHeight="1" x14ac:dyDescent="0.2">
      <c r="A499" s="160"/>
      <c r="B499" s="161"/>
      <c r="C499" s="161"/>
    </row>
    <row r="500" spans="1:3" ht="12.75" customHeight="1" x14ac:dyDescent="0.2">
      <c r="A500" s="160"/>
      <c r="B500" s="161"/>
      <c r="C500" s="161"/>
    </row>
    <row r="501" spans="1:3" ht="12.75" customHeight="1" x14ac:dyDescent="0.2">
      <c r="A501" s="160"/>
      <c r="B501" s="161"/>
      <c r="C501" s="161"/>
    </row>
    <row r="502" spans="1:3" ht="12.75" customHeight="1" x14ac:dyDescent="0.2">
      <c r="A502" s="160"/>
      <c r="B502" s="161"/>
      <c r="C502" s="161"/>
    </row>
    <row r="503" spans="1:3" ht="12.75" customHeight="1" x14ac:dyDescent="0.2">
      <c r="A503" s="160"/>
      <c r="B503" s="161"/>
      <c r="C503" s="161"/>
    </row>
    <row r="504" spans="1:3" ht="12.75" customHeight="1" x14ac:dyDescent="0.2">
      <c r="A504" s="160"/>
      <c r="B504" s="161"/>
      <c r="C504" s="161"/>
    </row>
    <row r="505" spans="1:3" ht="12.75" customHeight="1" x14ac:dyDescent="0.2">
      <c r="A505" s="160"/>
      <c r="B505" s="161"/>
      <c r="C505" s="161"/>
    </row>
    <row r="506" spans="1:3" ht="12.75" customHeight="1" x14ac:dyDescent="0.2">
      <c r="A506" s="160"/>
      <c r="B506" s="161"/>
      <c r="C506" s="161"/>
    </row>
    <row r="507" spans="1:3" ht="12.75" customHeight="1" x14ac:dyDescent="0.2">
      <c r="A507" s="160"/>
      <c r="B507" s="161"/>
      <c r="C507" s="161"/>
    </row>
    <row r="508" spans="1:3" ht="12.75" customHeight="1" x14ac:dyDescent="0.2">
      <c r="A508" s="160"/>
      <c r="B508" s="161"/>
      <c r="C508" s="161"/>
    </row>
    <row r="509" spans="1:3" ht="12.75" customHeight="1" x14ac:dyDescent="0.2">
      <c r="A509" s="160"/>
      <c r="B509" s="161"/>
      <c r="C509" s="161"/>
    </row>
    <row r="510" spans="1:3" ht="12.75" customHeight="1" x14ac:dyDescent="0.2">
      <c r="A510" s="160"/>
      <c r="B510" s="161"/>
      <c r="C510" s="161"/>
    </row>
    <row r="511" spans="1:3" ht="12.75" customHeight="1" x14ac:dyDescent="0.2">
      <c r="A511" s="160"/>
      <c r="B511" s="161"/>
      <c r="C511" s="161"/>
    </row>
    <row r="512" spans="1:3" ht="12.75" customHeight="1" x14ac:dyDescent="0.2">
      <c r="A512" s="160"/>
      <c r="B512" s="161"/>
      <c r="C512" s="161"/>
    </row>
    <row r="513" spans="1:3" ht="12.75" customHeight="1" x14ac:dyDescent="0.2">
      <c r="A513" s="160"/>
      <c r="B513" s="161"/>
      <c r="C513" s="161"/>
    </row>
    <row r="514" spans="1:3" ht="12.75" customHeight="1" x14ac:dyDescent="0.2">
      <c r="A514" s="160"/>
      <c r="B514" s="161"/>
      <c r="C514" s="161"/>
    </row>
    <row r="515" spans="1:3" ht="12.75" customHeight="1" x14ac:dyDescent="0.2">
      <c r="A515" s="160"/>
      <c r="B515" s="161"/>
      <c r="C515" s="161"/>
    </row>
    <row r="516" spans="1:3" ht="12.75" customHeight="1" x14ac:dyDescent="0.2">
      <c r="A516" s="160"/>
      <c r="B516" s="161"/>
      <c r="C516" s="161"/>
    </row>
    <row r="517" spans="1:3" ht="12.75" customHeight="1" x14ac:dyDescent="0.2">
      <c r="A517" s="160"/>
      <c r="B517" s="161"/>
      <c r="C517" s="161"/>
    </row>
    <row r="518" spans="1:3" ht="12.75" customHeight="1" x14ac:dyDescent="0.2">
      <c r="A518" s="160"/>
      <c r="B518" s="161"/>
      <c r="C518" s="161"/>
    </row>
    <row r="519" spans="1:3" ht="12.75" customHeight="1" x14ac:dyDescent="0.2">
      <c r="A519" s="160"/>
      <c r="B519" s="161"/>
      <c r="C519" s="161"/>
    </row>
    <row r="520" spans="1:3" ht="12.75" customHeight="1" x14ac:dyDescent="0.2">
      <c r="A520" s="160"/>
      <c r="B520" s="161"/>
      <c r="C520" s="161"/>
    </row>
    <row r="521" spans="1:3" ht="12.75" customHeight="1" x14ac:dyDescent="0.2">
      <c r="A521" s="160"/>
      <c r="B521" s="161"/>
      <c r="C521" s="161"/>
    </row>
    <row r="522" spans="1:3" ht="12.75" customHeight="1" x14ac:dyDescent="0.2">
      <c r="A522" s="160"/>
      <c r="B522" s="161"/>
      <c r="C522" s="161"/>
    </row>
    <row r="523" spans="1:3" ht="12.75" customHeight="1" x14ac:dyDescent="0.2">
      <c r="A523" s="160"/>
      <c r="B523" s="161"/>
      <c r="C523" s="161"/>
    </row>
    <row r="524" spans="1:3" ht="12.75" customHeight="1" x14ac:dyDescent="0.2">
      <c r="A524" s="160"/>
      <c r="B524" s="161"/>
      <c r="C524" s="161"/>
    </row>
    <row r="525" spans="1:3" ht="12.75" customHeight="1" x14ac:dyDescent="0.2">
      <c r="A525" s="160"/>
      <c r="B525" s="161"/>
      <c r="C525" s="161"/>
    </row>
    <row r="526" spans="1:3" ht="12.75" customHeight="1" x14ac:dyDescent="0.2">
      <c r="A526" s="160"/>
      <c r="B526" s="161"/>
      <c r="C526" s="161"/>
    </row>
    <row r="527" spans="1:3" ht="12.75" customHeight="1" x14ac:dyDescent="0.2">
      <c r="A527" s="160"/>
      <c r="B527" s="161"/>
      <c r="C527" s="161"/>
    </row>
    <row r="528" spans="1:3" ht="12.75" customHeight="1" x14ac:dyDescent="0.2">
      <c r="A528" s="160"/>
      <c r="B528" s="161"/>
      <c r="C528" s="161"/>
    </row>
    <row r="529" spans="1:3" ht="12.75" customHeight="1" x14ac:dyDescent="0.2">
      <c r="A529" s="160"/>
      <c r="B529" s="161"/>
      <c r="C529" s="161"/>
    </row>
    <row r="530" spans="1:3" ht="12.75" customHeight="1" x14ac:dyDescent="0.2">
      <c r="A530" s="160"/>
      <c r="B530" s="161"/>
      <c r="C530" s="161"/>
    </row>
    <row r="531" spans="1:3" ht="12.75" customHeight="1" x14ac:dyDescent="0.2">
      <c r="A531" s="160"/>
      <c r="B531" s="161"/>
      <c r="C531" s="161"/>
    </row>
    <row r="532" spans="1:3" ht="12.75" customHeight="1" x14ac:dyDescent="0.2">
      <c r="A532" s="160"/>
      <c r="B532" s="161"/>
      <c r="C532" s="161"/>
    </row>
    <row r="533" spans="1:3" ht="12.75" customHeight="1" x14ac:dyDescent="0.2">
      <c r="A533" s="160"/>
      <c r="B533" s="161"/>
      <c r="C533" s="161"/>
    </row>
    <row r="534" spans="1:3" ht="12.75" customHeight="1" x14ac:dyDescent="0.2">
      <c r="A534" s="160"/>
      <c r="B534" s="161"/>
      <c r="C534" s="161"/>
    </row>
    <row r="535" spans="1:3" ht="12.75" customHeight="1" x14ac:dyDescent="0.2">
      <c r="A535" s="160"/>
      <c r="B535" s="161"/>
      <c r="C535" s="161"/>
    </row>
    <row r="536" spans="1:3" ht="12.75" customHeight="1" x14ac:dyDescent="0.2">
      <c r="A536" s="160"/>
      <c r="B536" s="161"/>
      <c r="C536" s="161"/>
    </row>
    <row r="537" spans="1:3" ht="12.75" customHeight="1" x14ac:dyDescent="0.2">
      <c r="A537" s="160"/>
      <c r="B537" s="161"/>
      <c r="C537" s="161"/>
    </row>
    <row r="538" spans="1:3" ht="12.75" customHeight="1" x14ac:dyDescent="0.2">
      <c r="A538" s="160"/>
      <c r="B538" s="161"/>
      <c r="C538" s="161"/>
    </row>
    <row r="539" spans="1:3" ht="12.75" customHeight="1" x14ac:dyDescent="0.2">
      <c r="A539" s="160"/>
      <c r="B539" s="161"/>
      <c r="C539" s="161"/>
    </row>
    <row r="540" spans="1:3" ht="12.75" customHeight="1" x14ac:dyDescent="0.2">
      <c r="A540" s="160"/>
      <c r="B540" s="161"/>
      <c r="C540" s="161"/>
    </row>
    <row r="541" spans="1:3" ht="12.75" customHeight="1" x14ac:dyDescent="0.2">
      <c r="A541" s="160"/>
      <c r="B541" s="161"/>
      <c r="C541" s="161"/>
    </row>
    <row r="542" spans="1:3" ht="12.75" customHeight="1" x14ac:dyDescent="0.2">
      <c r="A542" s="160"/>
      <c r="B542" s="161"/>
      <c r="C542" s="161"/>
    </row>
    <row r="543" spans="1:3" ht="12.75" customHeight="1" x14ac:dyDescent="0.2">
      <c r="A543" s="160"/>
      <c r="B543" s="161"/>
      <c r="C543" s="161"/>
    </row>
    <row r="544" spans="1:3" ht="12.75" customHeight="1" x14ac:dyDescent="0.2">
      <c r="A544" s="160"/>
      <c r="B544" s="161"/>
      <c r="C544" s="161"/>
    </row>
    <row r="545" spans="1:3" ht="12.75" customHeight="1" x14ac:dyDescent="0.2">
      <c r="A545" s="160"/>
      <c r="B545" s="161"/>
      <c r="C545" s="161"/>
    </row>
    <row r="546" spans="1:3" ht="12.75" customHeight="1" x14ac:dyDescent="0.2">
      <c r="A546" s="160"/>
      <c r="B546" s="161"/>
      <c r="C546" s="161"/>
    </row>
    <row r="547" spans="1:3" ht="12.75" customHeight="1" x14ac:dyDescent="0.2">
      <c r="A547" s="160"/>
      <c r="B547" s="161"/>
      <c r="C547" s="161"/>
    </row>
    <row r="548" spans="1:3" ht="12.75" customHeight="1" x14ac:dyDescent="0.2">
      <c r="A548" s="160"/>
      <c r="B548" s="161"/>
      <c r="C548" s="161"/>
    </row>
    <row r="549" spans="1:3" ht="12.75" customHeight="1" x14ac:dyDescent="0.2">
      <c r="A549" s="160"/>
      <c r="B549" s="161"/>
      <c r="C549" s="161"/>
    </row>
    <row r="550" spans="1:3" ht="12.75" customHeight="1" x14ac:dyDescent="0.2">
      <c r="A550" s="160"/>
      <c r="B550" s="161"/>
      <c r="C550" s="161"/>
    </row>
    <row r="551" spans="1:3" ht="12.75" customHeight="1" x14ac:dyDescent="0.2">
      <c r="A551" s="160"/>
      <c r="B551" s="161"/>
      <c r="C551" s="161"/>
    </row>
    <row r="552" spans="1:3" ht="12.75" customHeight="1" x14ac:dyDescent="0.2">
      <c r="A552" s="160"/>
      <c r="B552" s="161"/>
      <c r="C552" s="161"/>
    </row>
    <row r="553" spans="1:3" ht="12.75" customHeight="1" x14ac:dyDescent="0.2">
      <c r="A553" s="160"/>
      <c r="B553" s="161"/>
      <c r="C553" s="161"/>
    </row>
    <row r="554" spans="1:3" ht="12.75" customHeight="1" x14ac:dyDescent="0.2">
      <c r="A554" s="160"/>
      <c r="B554" s="161"/>
      <c r="C554" s="161"/>
    </row>
    <row r="555" spans="1:3" ht="12.75" customHeight="1" x14ac:dyDescent="0.2">
      <c r="A555" s="160"/>
      <c r="B555" s="161"/>
      <c r="C555" s="161"/>
    </row>
    <row r="556" spans="1:3" ht="12.75" customHeight="1" x14ac:dyDescent="0.2">
      <c r="A556" s="160"/>
      <c r="B556" s="161"/>
      <c r="C556" s="161"/>
    </row>
    <row r="557" spans="1:3" ht="12.75" customHeight="1" x14ac:dyDescent="0.2">
      <c r="A557" s="160"/>
      <c r="B557" s="161"/>
      <c r="C557" s="161"/>
    </row>
    <row r="558" spans="1:3" ht="12.75" customHeight="1" x14ac:dyDescent="0.2">
      <c r="A558" s="160"/>
      <c r="B558" s="161"/>
      <c r="C558" s="161"/>
    </row>
    <row r="559" spans="1:3" ht="12.75" customHeight="1" x14ac:dyDescent="0.2">
      <c r="A559" s="160"/>
      <c r="B559" s="161"/>
      <c r="C559" s="161"/>
    </row>
    <row r="560" spans="1:3" ht="12.75" customHeight="1" x14ac:dyDescent="0.2">
      <c r="A560" s="160"/>
      <c r="B560" s="161"/>
      <c r="C560" s="161"/>
    </row>
    <row r="561" spans="1:3" ht="12.75" customHeight="1" x14ac:dyDescent="0.2">
      <c r="A561" s="160"/>
      <c r="B561" s="161"/>
      <c r="C561" s="161"/>
    </row>
    <row r="562" spans="1:3" ht="12.75" customHeight="1" x14ac:dyDescent="0.2">
      <c r="A562" s="160"/>
      <c r="B562" s="161"/>
      <c r="C562" s="161"/>
    </row>
    <row r="563" spans="1:3" ht="12.75" customHeight="1" x14ac:dyDescent="0.2">
      <c r="A563" s="160"/>
      <c r="B563" s="161"/>
      <c r="C563" s="161"/>
    </row>
    <row r="564" spans="1:3" ht="12.75" customHeight="1" x14ac:dyDescent="0.2">
      <c r="A564" s="160"/>
      <c r="B564" s="161"/>
      <c r="C564" s="161"/>
    </row>
    <row r="565" spans="1:3" ht="12.75" customHeight="1" x14ac:dyDescent="0.2">
      <c r="A565" s="160"/>
      <c r="B565" s="161"/>
      <c r="C565" s="161"/>
    </row>
    <row r="566" spans="1:3" ht="12.75" customHeight="1" x14ac:dyDescent="0.2">
      <c r="A566" s="160"/>
      <c r="B566" s="161"/>
      <c r="C566" s="161"/>
    </row>
    <row r="567" spans="1:3" ht="12.75" customHeight="1" x14ac:dyDescent="0.2">
      <c r="A567" s="160"/>
      <c r="B567" s="161"/>
      <c r="C567" s="161"/>
    </row>
    <row r="568" spans="1:3" ht="12.75" customHeight="1" x14ac:dyDescent="0.2">
      <c r="A568" s="160"/>
      <c r="B568" s="161"/>
      <c r="C568" s="161"/>
    </row>
    <row r="569" spans="1:3" ht="12.75" customHeight="1" x14ac:dyDescent="0.2">
      <c r="A569" s="160"/>
      <c r="B569" s="161"/>
      <c r="C569" s="161"/>
    </row>
    <row r="570" spans="1:3" ht="12.75" customHeight="1" x14ac:dyDescent="0.2">
      <c r="A570" s="160"/>
      <c r="B570" s="161"/>
      <c r="C570" s="161"/>
    </row>
    <row r="571" spans="1:3" ht="12.75" customHeight="1" x14ac:dyDescent="0.2">
      <c r="A571" s="160"/>
      <c r="B571" s="161"/>
      <c r="C571" s="161"/>
    </row>
    <row r="572" spans="1:3" ht="12.75" customHeight="1" x14ac:dyDescent="0.2">
      <c r="A572" s="160"/>
      <c r="B572" s="161"/>
      <c r="C572" s="161"/>
    </row>
    <row r="573" spans="1:3" ht="12.75" customHeight="1" x14ac:dyDescent="0.2">
      <c r="A573" s="160"/>
      <c r="B573" s="161"/>
      <c r="C573" s="161"/>
    </row>
    <row r="574" spans="1:3" ht="12.75" customHeight="1" x14ac:dyDescent="0.2">
      <c r="A574" s="160"/>
      <c r="B574" s="161"/>
      <c r="C574" s="161"/>
    </row>
    <row r="575" spans="1:3" ht="12.75" customHeight="1" x14ac:dyDescent="0.2">
      <c r="A575" s="160"/>
      <c r="B575" s="161"/>
      <c r="C575" s="161"/>
    </row>
    <row r="576" spans="1:3" ht="12.75" customHeight="1" x14ac:dyDescent="0.2">
      <c r="A576" s="160"/>
      <c r="B576" s="161"/>
      <c r="C576" s="161"/>
    </row>
    <row r="577" spans="1:3" ht="12.75" customHeight="1" x14ac:dyDescent="0.2">
      <c r="A577" s="160"/>
      <c r="B577" s="161"/>
      <c r="C577" s="161"/>
    </row>
    <row r="578" spans="1:3" ht="12.75" customHeight="1" x14ac:dyDescent="0.2">
      <c r="A578" s="160"/>
      <c r="B578" s="161"/>
      <c r="C578" s="161"/>
    </row>
    <row r="579" spans="1:3" ht="12.75" customHeight="1" x14ac:dyDescent="0.2">
      <c r="A579" s="160"/>
      <c r="B579" s="161"/>
      <c r="C579" s="161"/>
    </row>
    <row r="580" spans="1:3" ht="12.75" customHeight="1" x14ac:dyDescent="0.2">
      <c r="A580" s="160"/>
      <c r="B580" s="161"/>
      <c r="C580" s="161"/>
    </row>
    <row r="581" spans="1:3" ht="12.75" customHeight="1" x14ac:dyDescent="0.2">
      <c r="A581" s="160"/>
      <c r="B581" s="161"/>
      <c r="C581" s="161"/>
    </row>
    <row r="582" spans="1:3" ht="12.75" customHeight="1" x14ac:dyDescent="0.2">
      <c r="A582" s="160"/>
      <c r="B582" s="161"/>
      <c r="C582" s="161"/>
    </row>
    <row r="583" spans="1:3" ht="12.75" customHeight="1" x14ac:dyDescent="0.2">
      <c r="A583" s="160"/>
      <c r="B583" s="161"/>
      <c r="C583" s="161"/>
    </row>
    <row r="584" spans="1:3" ht="12.75" customHeight="1" x14ac:dyDescent="0.2">
      <c r="A584" s="160"/>
      <c r="B584" s="161"/>
      <c r="C584" s="161"/>
    </row>
    <row r="585" spans="1:3" ht="12.75" customHeight="1" x14ac:dyDescent="0.2">
      <c r="A585" s="160"/>
      <c r="B585" s="161"/>
      <c r="C585" s="161"/>
    </row>
    <row r="586" spans="1:3" ht="12.75" customHeight="1" x14ac:dyDescent="0.2">
      <c r="A586" s="160"/>
      <c r="B586" s="161"/>
      <c r="C586" s="161"/>
    </row>
    <row r="587" spans="1:3" ht="12.75" customHeight="1" x14ac:dyDescent="0.2">
      <c r="A587" s="160"/>
      <c r="B587" s="161"/>
      <c r="C587" s="161"/>
    </row>
    <row r="588" spans="1:3" ht="12.75" customHeight="1" x14ac:dyDescent="0.2">
      <c r="A588" s="160"/>
      <c r="B588" s="161"/>
      <c r="C588" s="161"/>
    </row>
    <row r="589" spans="1:3" ht="12.75" customHeight="1" x14ac:dyDescent="0.2">
      <c r="A589" s="160"/>
      <c r="B589" s="161"/>
      <c r="C589" s="161"/>
    </row>
    <row r="590" spans="1:3" ht="12.75" customHeight="1" x14ac:dyDescent="0.2">
      <c r="A590" s="160"/>
      <c r="B590" s="161"/>
      <c r="C590" s="161"/>
    </row>
    <row r="591" spans="1:3" ht="12.75" customHeight="1" x14ac:dyDescent="0.2">
      <c r="A591" s="160"/>
      <c r="B591" s="161"/>
      <c r="C591" s="161"/>
    </row>
    <row r="592" spans="1:3" ht="12.75" customHeight="1" x14ac:dyDescent="0.2">
      <c r="A592" s="160"/>
      <c r="B592" s="161"/>
      <c r="C592" s="161"/>
    </row>
    <row r="593" spans="1:3" ht="12.75" customHeight="1" x14ac:dyDescent="0.2">
      <c r="A593" s="160"/>
      <c r="B593" s="161"/>
      <c r="C593" s="161"/>
    </row>
    <row r="594" spans="1:3" ht="12.75" customHeight="1" x14ac:dyDescent="0.2">
      <c r="A594" s="160"/>
      <c r="B594" s="161"/>
      <c r="C594" s="161"/>
    </row>
    <row r="595" spans="1:3" ht="12.75" customHeight="1" x14ac:dyDescent="0.2">
      <c r="A595" s="160"/>
      <c r="B595" s="161"/>
      <c r="C595" s="161"/>
    </row>
    <row r="596" spans="1:3" ht="12.75" customHeight="1" x14ac:dyDescent="0.2">
      <c r="A596" s="160"/>
      <c r="B596" s="161"/>
      <c r="C596" s="161"/>
    </row>
    <row r="597" spans="1:3" ht="12.75" customHeight="1" x14ac:dyDescent="0.2">
      <c r="A597" s="160"/>
      <c r="B597" s="161"/>
      <c r="C597" s="161"/>
    </row>
    <row r="598" spans="1:3" ht="12.75" customHeight="1" x14ac:dyDescent="0.2">
      <c r="A598" s="160"/>
      <c r="B598" s="161"/>
      <c r="C598" s="161"/>
    </row>
    <row r="599" spans="1:3" ht="12.75" customHeight="1" x14ac:dyDescent="0.2">
      <c r="A599" s="160"/>
      <c r="B599" s="161"/>
      <c r="C599" s="161"/>
    </row>
    <row r="600" spans="1:3" ht="12.75" customHeight="1" x14ac:dyDescent="0.2">
      <c r="A600" s="160"/>
      <c r="B600" s="161"/>
      <c r="C600" s="161"/>
    </row>
    <row r="601" spans="1:3" ht="12.75" customHeight="1" x14ac:dyDescent="0.2">
      <c r="A601" s="160"/>
      <c r="B601" s="161"/>
      <c r="C601" s="161"/>
    </row>
    <row r="602" spans="1:3" ht="12.75" customHeight="1" x14ac:dyDescent="0.2">
      <c r="A602" s="160"/>
      <c r="B602" s="161"/>
      <c r="C602" s="161"/>
    </row>
    <row r="603" spans="1:3" ht="12.75" customHeight="1" x14ac:dyDescent="0.2">
      <c r="A603" s="160"/>
      <c r="B603" s="161"/>
      <c r="C603" s="161"/>
    </row>
    <row r="604" spans="1:3" ht="12.75" customHeight="1" x14ac:dyDescent="0.2">
      <c r="A604" s="160"/>
      <c r="B604" s="161"/>
      <c r="C604" s="161"/>
    </row>
    <row r="605" spans="1:3" ht="12.75" customHeight="1" x14ac:dyDescent="0.2">
      <c r="A605" s="160"/>
      <c r="B605" s="161"/>
      <c r="C605" s="161"/>
    </row>
    <row r="606" spans="1:3" ht="12.75" customHeight="1" x14ac:dyDescent="0.2">
      <c r="A606" s="160"/>
      <c r="B606" s="161"/>
      <c r="C606" s="161"/>
    </row>
    <row r="607" spans="1:3" ht="12.75" customHeight="1" x14ac:dyDescent="0.2">
      <c r="A607" s="160"/>
      <c r="B607" s="161"/>
      <c r="C607" s="161"/>
    </row>
    <row r="608" spans="1:3" ht="12.75" customHeight="1" x14ac:dyDescent="0.2">
      <c r="A608" s="160"/>
      <c r="B608" s="161"/>
      <c r="C608" s="161"/>
    </row>
    <row r="609" spans="1:3" ht="12.75" customHeight="1" x14ac:dyDescent="0.2">
      <c r="A609" s="160"/>
      <c r="B609" s="161"/>
      <c r="C609" s="161"/>
    </row>
    <row r="610" spans="1:3" ht="12.75" customHeight="1" x14ac:dyDescent="0.2">
      <c r="A610" s="160"/>
      <c r="B610" s="161"/>
      <c r="C610" s="161"/>
    </row>
    <row r="611" spans="1:3" ht="12.75" customHeight="1" x14ac:dyDescent="0.2">
      <c r="A611" s="160"/>
      <c r="B611" s="161"/>
      <c r="C611" s="161"/>
    </row>
    <row r="612" spans="1:3" ht="12.75" customHeight="1" x14ac:dyDescent="0.2">
      <c r="A612" s="160"/>
      <c r="B612" s="161"/>
      <c r="C612" s="161"/>
    </row>
    <row r="613" spans="1:3" ht="12.75" customHeight="1" x14ac:dyDescent="0.2">
      <c r="A613" s="160"/>
      <c r="B613" s="161"/>
      <c r="C613" s="161"/>
    </row>
    <row r="614" spans="1:3" ht="12.75" customHeight="1" x14ac:dyDescent="0.2">
      <c r="A614" s="160"/>
      <c r="B614" s="161"/>
      <c r="C614" s="161"/>
    </row>
    <row r="615" spans="1:3" ht="12.75" customHeight="1" x14ac:dyDescent="0.2">
      <c r="A615" s="160"/>
      <c r="B615" s="161"/>
      <c r="C615" s="161"/>
    </row>
    <row r="616" spans="1:3" ht="12.75" customHeight="1" x14ac:dyDescent="0.2">
      <c r="A616" s="160"/>
      <c r="B616" s="161"/>
      <c r="C616" s="161"/>
    </row>
    <row r="617" spans="1:3" ht="12.75" customHeight="1" x14ac:dyDescent="0.2">
      <c r="A617" s="160"/>
      <c r="B617" s="161"/>
      <c r="C617" s="161"/>
    </row>
    <row r="618" spans="1:3" ht="12.75" customHeight="1" x14ac:dyDescent="0.2">
      <c r="A618" s="160"/>
      <c r="B618" s="161"/>
      <c r="C618" s="161"/>
    </row>
    <row r="619" spans="1:3" ht="12.75" customHeight="1" x14ac:dyDescent="0.2">
      <c r="A619" s="160"/>
      <c r="B619" s="161"/>
      <c r="C619" s="161"/>
    </row>
    <row r="620" spans="1:3" ht="12.75" customHeight="1" x14ac:dyDescent="0.2">
      <c r="A620" s="160"/>
      <c r="B620" s="161"/>
      <c r="C620" s="161"/>
    </row>
    <row r="621" spans="1:3" ht="12.75" customHeight="1" x14ac:dyDescent="0.2">
      <c r="A621" s="160"/>
      <c r="B621" s="161"/>
      <c r="C621" s="161"/>
    </row>
    <row r="622" spans="1:3" ht="12.75" customHeight="1" x14ac:dyDescent="0.2">
      <c r="A622" s="160"/>
      <c r="B622" s="161"/>
      <c r="C622" s="161"/>
    </row>
    <row r="623" spans="1:3" ht="12.75" customHeight="1" x14ac:dyDescent="0.2">
      <c r="A623" s="160"/>
      <c r="B623" s="161"/>
      <c r="C623" s="161"/>
    </row>
    <row r="624" spans="1:3" ht="12.75" customHeight="1" x14ac:dyDescent="0.2">
      <c r="A624" s="160"/>
      <c r="B624" s="161"/>
      <c r="C624" s="161"/>
    </row>
    <row r="625" spans="1:3" ht="12.75" customHeight="1" x14ac:dyDescent="0.2">
      <c r="A625" s="160"/>
      <c r="B625" s="161"/>
      <c r="C625" s="161"/>
    </row>
    <row r="626" spans="1:3" ht="12.75" customHeight="1" x14ac:dyDescent="0.2">
      <c r="A626" s="160"/>
      <c r="B626" s="161"/>
      <c r="C626" s="161"/>
    </row>
    <row r="627" spans="1:3" ht="12.75" customHeight="1" x14ac:dyDescent="0.2">
      <c r="A627" s="160"/>
      <c r="B627" s="161"/>
      <c r="C627" s="161"/>
    </row>
    <row r="628" spans="1:3" ht="12.75" customHeight="1" x14ac:dyDescent="0.2">
      <c r="A628" s="160"/>
      <c r="B628" s="161"/>
      <c r="C628" s="161"/>
    </row>
    <row r="629" spans="1:3" ht="12.75" customHeight="1" x14ac:dyDescent="0.2">
      <c r="A629" s="160"/>
      <c r="B629" s="161"/>
      <c r="C629" s="161"/>
    </row>
    <row r="630" spans="1:3" ht="12.75" customHeight="1" x14ac:dyDescent="0.2">
      <c r="A630" s="160"/>
      <c r="B630" s="161"/>
      <c r="C630" s="161"/>
    </row>
    <row r="631" spans="1:3" ht="12.75" customHeight="1" x14ac:dyDescent="0.2">
      <c r="A631" s="160"/>
      <c r="B631" s="161"/>
      <c r="C631" s="161"/>
    </row>
    <row r="632" spans="1:3" ht="12.75" customHeight="1" x14ac:dyDescent="0.2">
      <c r="A632" s="160"/>
      <c r="B632" s="161"/>
      <c r="C632" s="161"/>
    </row>
    <row r="633" spans="1:3" ht="12.75" customHeight="1" x14ac:dyDescent="0.2">
      <c r="A633" s="160"/>
      <c r="B633" s="161"/>
      <c r="C633" s="161"/>
    </row>
    <row r="634" spans="1:3" ht="12.75" customHeight="1" x14ac:dyDescent="0.2">
      <c r="A634" s="160"/>
      <c r="B634" s="161"/>
      <c r="C634" s="161"/>
    </row>
    <row r="635" spans="1:3" ht="12.75" customHeight="1" x14ac:dyDescent="0.2">
      <c r="A635" s="160"/>
      <c r="B635" s="161"/>
      <c r="C635" s="161"/>
    </row>
    <row r="636" spans="1:3" ht="12.75" customHeight="1" x14ac:dyDescent="0.2">
      <c r="A636" s="160"/>
      <c r="B636" s="161"/>
      <c r="C636" s="161"/>
    </row>
    <row r="637" spans="1:3" ht="12.75" customHeight="1" x14ac:dyDescent="0.2">
      <c r="A637" s="160"/>
      <c r="B637" s="161"/>
      <c r="C637" s="161"/>
    </row>
    <row r="638" spans="1:3" ht="12.75" customHeight="1" x14ac:dyDescent="0.2">
      <c r="A638" s="160"/>
      <c r="B638" s="161"/>
      <c r="C638" s="161"/>
    </row>
    <row r="639" spans="1:3" ht="12.75" customHeight="1" x14ac:dyDescent="0.2">
      <c r="A639" s="160"/>
      <c r="B639" s="161"/>
      <c r="C639" s="161"/>
    </row>
    <row r="640" spans="1:3" ht="12.75" customHeight="1" x14ac:dyDescent="0.2">
      <c r="A640" s="160"/>
      <c r="B640" s="161"/>
      <c r="C640" s="161"/>
    </row>
    <row r="641" spans="1:3" ht="12.75" customHeight="1" x14ac:dyDescent="0.2">
      <c r="A641" s="160"/>
      <c r="B641" s="161"/>
      <c r="C641" s="161"/>
    </row>
    <row r="642" spans="1:3" ht="12.75" customHeight="1" x14ac:dyDescent="0.2">
      <c r="A642" s="160"/>
      <c r="B642" s="161"/>
      <c r="C642" s="161"/>
    </row>
    <row r="643" spans="1:3" ht="12.75" customHeight="1" x14ac:dyDescent="0.2">
      <c r="A643" s="160"/>
      <c r="B643" s="161"/>
      <c r="C643" s="161"/>
    </row>
    <row r="644" spans="1:3" ht="12.75" customHeight="1" x14ac:dyDescent="0.2">
      <c r="A644" s="160"/>
      <c r="B644" s="161"/>
      <c r="C644" s="161"/>
    </row>
    <row r="645" spans="1:3" ht="12.75" customHeight="1" x14ac:dyDescent="0.2">
      <c r="A645" s="160"/>
      <c r="B645" s="161"/>
      <c r="C645" s="161"/>
    </row>
    <row r="646" spans="1:3" ht="12.75" customHeight="1" x14ac:dyDescent="0.2">
      <c r="A646" s="160"/>
      <c r="B646" s="161"/>
      <c r="C646" s="161"/>
    </row>
    <row r="647" spans="1:3" ht="12.75" customHeight="1" x14ac:dyDescent="0.2">
      <c r="A647" s="160"/>
      <c r="B647" s="161"/>
      <c r="C647" s="161"/>
    </row>
    <row r="648" spans="1:3" ht="12.75" customHeight="1" x14ac:dyDescent="0.2">
      <c r="A648" s="160"/>
      <c r="B648" s="161"/>
      <c r="C648" s="161"/>
    </row>
    <row r="649" spans="1:3" ht="12.75" customHeight="1" x14ac:dyDescent="0.2">
      <c r="A649" s="160"/>
      <c r="B649" s="161"/>
      <c r="C649" s="161"/>
    </row>
    <row r="650" spans="1:3" ht="12.75" customHeight="1" x14ac:dyDescent="0.2">
      <c r="A650" s="160"/>
      <c r="B650" s="161"/>
      <c r="C650" s="161"/>
    </row>
    <row r="651" spans="1:3" ht="12.75" customHeight="1" x14ac:dyDescent="0.2">
      <c r="A651" s="160"/>
      <c r="B651" s="161"/>
      <c r="C651" s="161"/>
    </row>
    <row r="652" spans="1:3" ht="12.75" customHeight="1" x14ac:dyDescent="0.2">
      <c r="A652" s="160"/>
      <c r="B652" s="161"/>
      <c r="C652" s="161"/>
    </row>
    <row r="653" spans="1:3" ht="12.75" customHeight="1" x14ac:dyDescent="0.2">
      <c r="A653" s="160"/>
      <c r="B653" s="161"/>
      <c r="C653" s="161"/>
    </row>
    <row r="654" spans="1:3" ht="12.75" customHeight="1" x14ac:dyDescent="0.2">
      <c r="A654" s="160"/>
      <c r="B654" s="161"/>
      <c r="C654" s="161"/>
    </row>
    <row r="655" spans="1:3" ht="12.75" customHeight="1" x14ac:dyDescent="0.2">
      <c r="A655" s="160"/>
      <c r="B655" s="161"/>
      <c r="C655" s="161"/>
    </row>
    <row r="656" spans="1:3" ht="12.75" customHeight="1" x14ac:dyDescent="0.2">
      <c r="A656" s="160"/>
      <c r="B656" s="161"/>
      <c r="C656" s="161"/>
    </row>
    <row r="657" spans="1:3" ht="12.75" customHeight="1" x14ac:dyDescent="0.2">
      <c r="A657" s="160"/>
      <c r="B657" s="161"/>
      <c r="C657" s="161"/>
    </row>
    <row r="658" spans="1:3" ht="12.75" customHeight="1" x14ac:dyDescent="0.2">
      <c r="A658" s="160"/>
      <c r="B658" s="161"/>
      <c r="C658" s="161"/>
    </row>
    <row r="659" spans="1:3" ht="12.75" customHeight="1" x14ac:dyDescent="0.2">
      <c r="A659" s="160"/>
      <c r="B659" s="161"/>
      <c r="C659" s="161"/>
    </row>
    <row r="660" spans="1:3" ht="12.75" customHeight="1" x14ac:dyDescent="0.2">
      <c r="A660" s="160"/>
      <c r="B660" s="161"/>
      <c r="C660" s="161"/>
    </row>
    <row r="661" spans="1:3" ht="12.75" customHeight="1" x14ac:dyDescent="0.2">
      <c r="A661" s="160"/>
      <c r="B661" s="161"/>
      <c r="C661" s="161"/>
    </row>
    <row r="662" spans="1:3" ht="12.75" customHeight="1" x14ac:dyDescent="0.2">
      <c r="A662" s="160"/>
      <c r="B662" s="161"/>
      <c r="C662" s="161"/>
    </row>
    <row r="663" spans="1:3" ht="12.75" customHeight="1" x14ac:dyDescent="0.2">
      <c r="A663" s="160"/>
      <c r="B663" s="161"/>
      <c r="C663" s="161"/>
    </row>
    <row r="664" spans="1:3" ht="12.75" customHeight="1" x14ac:dyDescent="0.2">
      <c r="A664" s="160"/>
      <c r="B664" s="161"/>
      <c r="C664" s="161"/>
    </row>
    <row r="665" spans="1:3" ht="12.75" customHeight="1" x14ac:dyDescent="0.2">
      <c r="A665" s="160"/>
      <c r="B665" s="161"/>
      <c r="C665" s="161"/>
    </row>
    <row r="666" spans="1:3" ht="12.75" customHeight="1" x14ac:dyDescent="0.2">
      <c r="A666" s="160"/>
      <c r="B666" s="161"/>
      <c r="C666" s="161"/>
    </row>
    <row r="667" spans="1:3" ht="12.75" customHeight="1" x14ac:dyDescent="0.2">
      <c r="A667" s="160"/>
      <c r="B667" s="161"/>
      <c r="C667" s="161"/>
    </row>
    <row r="668" spans="1:3" ht="12.75" customHeight="1" x14ac:dyDescent="0.2">
      <c r="A668" s="160"/>
      <c r="B668" s="161"/>
      <c r="C668" s="161"/>
    </row>
    <row r="669" spans="1:3" ht="12.75" customHeight="1" x14ac:dyDescent="0.2">
      <c r="A669" s="160"/>
      <c r="B669" s="161"/>
      <c r="C669" s="161"/>
    </row>
    <row r="670" spans="1:3" ht="12.75" customHeight="1" x14ac:dyDescent="0.2">
      <c r="A670" s="160"/>
      <c r="B670" s="161"/>
      <c r="C670" s="161"/>
    </row>
    <row r="671" spans="1:3" ht="12.75" customHeight="1" x14ac:dyDescent="0.2">
      <c r="A671" s="160"/>
      <c r="B671" s="161"/>
      <c r="C671" s="161"/>
    </row>
    <row r="672" spans="1:3" ht="12.75" customHeight="1" x14ac:dyDescent="0.2">
      <c r="A672" s="160"/>
      <c r="B672" s="161"/>
      <c r="C672" s="161"/>
    </row>
    <row r="673" spans="1:3" ht="12.75" customHeight="1" x14ac:dyDescent="0.2">
      <c r="A673" s="160"/>
      <c r="B673" s="161"/>
      <c r="C673" s="161"/>
    </row>
    <row r="674" spans="1:3" ht="12.75" customHeight="1" x14ac:dyDescent="0.2">
      <c r="A674" s="160"/>
      <c r="B674" s="161"/>
      <c r="C674" s="161"/>
    </row>
    <row r="675" spans="1:3" ht="12.75" customHeight="1" x14ac:dyDescent="0.2">
      <c r="A675" s="160"/>
      <c r="B675" s="161"/>
      <c r="C675" s="161"/>
    </row>
    <row r="676" spans="1:3" ht="12.75" customHeight="1" x14ac:dyDescent="0.2">
      <c r="A676" s="160"/>
      <c r="B676" s="161"/>
      <c r="C676" s="161"/>
    </row>
    <row r="677" spans="1:3" ht="12.75" customHeight="1" x14ac:dyDescent="0.2">
      <c r="A677" s="160"/>
      <c r="B677" s="161"/>
      <c r="C677" s="161"/>
    </row>
    <row r="678" spans="1:3" ht="12.75" customHeight="1" x14ac:dyDescent="0.2">
      <c r="A678" s="160"/>
      <c r="B678" s="161"/>
      <c r="C678" s="161"/>
    </row>
    <row r="679" spans="1:3" ht="12.75" customHeight="1" x14ac:dyDescent="0.2">
      <c r="A679" s="160"/>
      <c r="B679" s="161"/>
      <c r="C679" s="161"/>
    </row>
    <row r="680" spans="1:3" ht="12.75" customHeight="1" x14ac:dyDescent="0.2">
      <c r="A680" s="160"/>
      <c r="B680" s="161"/>
      <c r="C680" s="161"/>
    </row>
    <row r="681" spans="1:3" ht="12.75" customHeight="1" x14ac:dyDescent="0.2">
      <c r="A681" s="160"/>
      <c r="B681" s="161"/>
      <c r="C681" s="161"/>
    </row>
    <row r="682" spans="1:3" ht="12.75" customHeight="1" x14ac:dyDescent="0.2">
      <c r="A682" s="160"/>
      <c r="B682" s="161"/>
      <c r="C682" s="161"/>
    </row>
    <row r="683" spans="1:3" ht="12.75" customHeight="1" x14ac:dyDescent="0.2">
      <c r="A683" s="160"/>
      <c r="B683" s="161"/>
      <c r="C683" s="161"/>
    </row>
    <row r="684" spans="1:3" ht="12.75" customHeight="1" x14ac:dyDescent="0.2">
      <c r="A684" s="160"/>
      <c r="B684" s="161"/>
      <c r="C684" s="161"/>
    </row>
    <row r="685" spans="1:3" ht="12.75" customHeight="1" x14ac:dyDescent="0.2">
      <c r="A685" s="160"/>
      <c r="B685" s="161"/>
      <c r="C685" s="161"/>
    </row>
    <row r="686" spans="1:3" ht="12.75" customHeight="1" x14ac:dyDescent="0.2">
      <c r="A686" s="160"/>
      <c r="B686" s="161"/>
      <c r="C686" s="161"/>
    </row>
    <row r="687" spans="1:3" ht="12.75" customHeight="1" x14ac:dyDescent="0.2">
      <c r="A687" s="160"/>
      <c r="B687" s="161"/>
      <c r="C687" s="161"/>
    </row>
    <row r="688" spans="1:3" ht="12.75" customHeight="1" x14ac:dyDescent="0.2">
      <c r="A688" s="160"/>
      <c r="B688" s="161"/>
      <c r="C688" s="161"/>
    </row>
    <row r="689" spans="1:3" ht="12.75" customHeight="1" x14ac:dyDescent="0.2">
      <c r="A689" s="160"/>
      <c r="B689" s="161"/>
      <c r="C689" s="161"/>
    </row>
    <row r="690" spans="1:3" ht="12.75" customHeight="1" x14ac:dyDescent="0.2">
      <c r="A690" s="160"/>
      <c r="B690" s="161"/>
      <c r="C690" s="161"/>
    </row>
    <row r="691" spans="1:3" ht="12.75" customHeight="1" x14ac:dyDescent="0.2">
      <c r="A691" s="160"/>
      <c r="B691" s="161"/>
      <c r="C691" s="161"/>
    </row>
    <row r="692" spans="1:3" ht="12.75" customHeight="1" x14ac:dyDescent="0.2">
      <c r="A692" s="160"/>
      <c r="B692" s="161"/>
      <c r="C692" s="161"/>
    </row>
    <row r="693" spans="1:3" ht="12.75" customHeight="1" x14ac:dyDescent="0.2">
      <c r="A693" s="160"/>
      <c r="B693" s="161"/>
      <c r="C693" s="161"/>
    </row>
    <row r="694" spans="1:3" ht="12.75" customHeight="1" x14ac:dyDescent="0.2">
      <c r="A694" s="160"/>
      <c r="B694" s="161"/>
      <c r="C694" s="161"/>
    </row>
    <row r="695" spans="1:3" ht="12.75" customHeight="1" x14ac:dyDescent="0.2">
      <c r="A695" s="160"/>
      <c r="B695" s="161"/>
      <c r="C695" s="161"/>
    </row>
    <row r="696" spans="1:3" ht="12.75" customHeight="1" x14ac:dyDescent="0.2">
      <c r="A696" s="160"/>
      <c r="B696" s="161"/>
      <c r="C696" s="161"/>
    </row>
    <row r="697" spans="1:3" ht="12.75" customHeight="1" x14ac:dyDescent="0.2">
      <c r="A697" s="160"/>
      <c r="B697" s="161"/>
      <c r="C697" s="161"/>
    </row>
    <row r="698" spans="1:3" ht="12.75" customHeight="1" x14ac:dyDescent="0.2">
      <c r="A698" s="160"/>
      <c r="B698" s="161"/>
      <c r="C698" s="161"/>
    </row>
    <row r="699" spans="1:3" ht="12.75" customHeight="1" x14ac:dyDescent="0.2">
      <c r="A699" s="160"/>
      <c r="B699" s="161"/>
      <c r="C699" s="161"/>
    </row>
    <row r="700" spans="1:3" ht="12.75" customHeight="1" x14ac:dyDescent="0.2">
      <c r="A700" s="160"/>
      <c r="B700" s="161"/>
      <c r="C700" s="161"/>
    </row>
    <row r="701" spans="1:3" ht="12.75" customHeight="1" x14ac:dyDescent="0.2">
      <c r="A701" s="160"/>
      <c r="B701" s="161"/>
      <c r="C701" s="161"/>
    </row>
    <row r="702" spans="1:3" ht="12.75" customHeight="1" x14ac:dyDescent="0.2">
      <c r="A702" s="160"/>
      <c r="B702" s="161"/>
      <c r="C702" s="161"/>
    </row>
    <row r="703" spans="1:3" ht="12.75" customHeight="1" x14ac:dyDescent="0.2">
      <c r="A703" s="160"/>
      <c r="B703" s="161"/>
      <c r="C703" s="161"/>
    </row>
    <row r="704" spans="1:3" ht="12.75" customHeight="1" x14ac:dyDescent="0.2">
      <c r="A704" s="160"/>
      <c r="B704" s="161"/>
      <c r="C704" s="161"/>
    </row>
    <row r="705" spans="1:3" ht="12.75" customHeight="1" x14ac:dyDescent="0.2">
      <c r="A705" s="160"/>
      <c r="B705" s="161"/>
      <c r="C705" s="161"/>
    </row>
    <row r="706" spans="1:3" ht="12.75" customHeight="1" x14ac:dyDescent="0.2">
      <c r="A706" s="160"/>
      <c r="B706" s="161"/>
      <c r="C706" s="161"/>
    </row>
    <row r="707" spans="1:3" ht="12.75" customHeight="1" x14ac:dyDescent="0.2">
      <c r="A707" s="160"/>
      <c r="B707" s="161"/>
      <c r="C707" s="161"/>
    </row>
    <row r="708" spans="1:3" ht="12.75" customHeight="1" x14ac:dyDescent="0.2">
      <c r="A708" s="160"/>
      <c r="B708" s="161"/>
      <c r="C708" s="161"/>
    </row>
    <row r="709" spans="1:3" ht="12.75" customHeight="1" x14ac:dyDescent="0.2">
      <c r="A709" s="160"/>
      <c r="B709" s="161"/>
      <c r="C709" s="161"/>
    </row>
    <row r="710" spans="1:3" ht="12.75" customHeight="1" x14ac:dyDescent="0.2">
      <c r="A710" s="160"/>
      <c r="B710" s="161"/>
      <c r="C710" s="161"/>
    </row>
    <row r="711" spans="1:3" ht="12.75" customHeight="1" x14ac:dyDescent="0.2">
      <c r="A711" s="160"/>
      <c r="B711" s="161"/>
      <c r="C711" s="161"/>
    </row>
    <row r="712" spans="1:3" ht="12.75" customHeight="1" x14ac:dyDescent="0.2">
      <c r="A712" s="160"/>
      <c r="B712" s="161"/>
      <c r="C712" s="161"/>
    </row>
    <row r="713" spans="1:3" ht="12.75" customHeight="1" x14ac:dyDescent="0.2">
      <c r="A713" s="160"/>
      <c r="B713" s="161"/>
      <c r="C713" s="161"/>
    </row>
    <row r="714" spans="1:3" ht="12.75" customHeight="1" x14ac:dyDescent="0.2">
      <c r="A714" s="160"/>
      <c r="B714" s="161"/>
      <c r="C714" s="161"/>
    </row>
    <row r="715" spans="1:3" ht="12.75" customHeight="1" x14ac:dyDescent="0.2">
      <c r="A715" s="160"/>
      <c r="B715" s="161"/>
      <c r="C715" s="161"/>
    </row>
    <row r="716" spans="1:3" ht="12.75" customHeight="1" x14ac:dyDescent="0.2">
      <c r="A716" s="160"/>
      <c r="B716" s="161"/>
      <c r="C716" s="161"/>
    </row>
    <row r="717" spans="1:3" ht="12.75" customHeight="1" x14ac:dyDescent="0.2">
      <c r="A717" s="160"/>
      <c r="B717" s="161"/>
      <c r="C717" s="161"/>
    </row>
    <row r="718" spans="1:3" ht="12.75" customHeight="1" x14ac:dyDescent="0.2">
      <c r="A718" s="160"/>
      <c r="B718" s="161"/>
      <c r="C718" s="161"/>
    </row>
    <row r="719" spans="1:3" ht="12.75" customHeight="1" x14ac:dyDescent="0.2">
      <c r="A719" s="160"/>
      <c r="B719" s="161"/>
      <c r="C719" s="161"/>
    </row>
    <row r="720" spans="1:3" ht="12.75" customHeight="1" x14ac:dyDescent="0.2">
      <c r="A720" s="160"/>
      <c r="B720" s="161"/>
      <c r="C720" s="161"/>
    </row>
    <row r="721" spans="1:3" ht="12.75" customHeight="1" x14ac:dyDescent="0.2">
      <c r="A721" s="160"/>
      <c r="B721" s="161"/>
      <c r="C721" s="161"/>
    </row>
    <row r="722" spans="1:3" ht="12.75" customHeight="1" x14ac:dyDescent="0.2">
      <c r="A722" s="160"/>
      <c r="B722" s="161"/>
      <c r="C722" s="161"/>
    </row>
    <row r="723" spans="1:3" ht="12.75" customHeight="1" x14ac:dyDescent="0.2">
      <c r="A723" s="160"/>
      <c r="B723" s="161"/>
      <c r="C723" s="161"/>
    </row>
    <row r="724" spans="1:3" ht="12.75" customHeight="1" x14ac:dyDescent="0.2">
      <c r="A724" s="160"/>
      <c r="B724" s="161"/>
      <c r="C724" s="161"/>
    </row>
    <row r="725" spans="1:3" ht="12.75" customHeight="1" x14ac:dyDescent="0.2">
      <c r="A725" s="160"/>
      <c r="B725" s="161"/>
      <c r="C725" s="161"/>
    </row>
    <row r="726" spans="1:3" ht="12.75" customHeight="1" x14ac:dyDescent="0.2">
      <c r="A726" s="160"/>
      <c r="B726" s="161"/>
      <c r="C726" s="161"/>
    </row>
    <row r="727" spans="1:3" ht="12.75" customHeight="1" x14ac:dyDescent="0.2">
      <c r="A727" s="160"/>
      <c r="B727" s="161"/>
      <c r="C727" s="161"/>
    </row>
    <row r="728" spans="1:3" ht="12.75" customHeight="1" x14ac:dyDescent="0.2">
      <c r="A728" s="160"/>
      <c r="B728" s="161"/>
      <c r="C728" s="161"/>
    </row>
    <row r="729" spans="1:3" ht="12.75" customHeight="1" x14ac:dyDescent="0.2">
      <c r="A729" s="160"/>
      <c r="B729" s="161"/>
      <c r="C729" s="161"/>
    </row>
    <row r="730" spans="1:3" ht="12.75" customHeight="1" x14ac:dyDescent="0.2">
      <c r="A730" s="160"/>
      <c r="B730" s="161"/>
      <c r="C730" s="161"/>
    </row>
    <row r="731" spans="1:3" ht="12.75" customHeight="1" x14ac:dyDescent="0.2">
      <c r="A731" s="160"/>
      <c r="B731" s="161"/>
      <c r="C731" s="161"/>
    </row>
    <row r="732" spans="1:3" ht="12.75" customHeight="1" x14ac:dyDescent="0.2">
      <c r="A732" s="160"/>
      <c r="B732" s="161"/>
      <c r="C732" s="161"/>
    </row>
    <row r="733" spans="1:3" ht="12.75" customHeight="1" x14ac:dyDescent="0.2">
      <c r="A733" s="160"/>
      <c r="B733" s="161"/>
      <c r="C733" s="161"/>
    </row>
    <row r="734" spans="1:3" ht="12.75" customHeight="1" x14ac:dyDescent="0.2">
      <c r="A734" s="160"/>
      <c r="B734" s="161"/>
      <c r="C734" s="161"/>
    </row>
    <row r="735" spans="1:3" ht="12.75" customHeight="1" x14ac:dyDescent="0.2">
      <c r="A735" s="160"/>
      <c r="B735" s="161"/>
      <c r="C735" s="161"/>
    </row>
    <row r="736" spans="1:3" ht="12.75" customHeight="1" x14ac:dyDescent="0.2">
      <c r="A736" s="160"/>
      <c r="B736" s="161"/>
      <c r="C736" s="161"/>
    </row>
    <row r="737" spans="1:3" ht="12.75" customHeight="1" x14ac:dyDescent="0.2">
      <c r="A737" s="160"/>
      <c r="B737" s="161"/>
      <c r="C737" s="161"/>
    </row>
    <row r="738" spans="1:3" ht="12.75" customHeight="1" x14ac:dyDescent="0.2">
      <c r="A738" s="160"/>
      <c r="B738" s="161"/>
      <c r="C738" s="161"/>
    </row>
    <row r="739" spans="1:3" ht="12.75" customHeight="1" x14ac:dyDescent="0.2">
      <c r="A739" s="160"/>
      <c r="B739" s="161"/>
      <c r="C739" s="161"/>
    </row>
    <row r="740" spans="1:3" ht="12.75" customHeight="1" x14ac:dyDescent="0.2">
      <c r="A740" s="160"/>
      <c r="B740" s="161"/>
      <c r="C740" s="161"/>
    </row>
    <row r="741" spans="1:3" ht="12.75" customHeight="1" x14ac:dyDescent="0.2">
      <c r="A741" s="160"/>
      <c r="B741" s="161"/>
      <c r="C741" s="161"/>
    </row>
    <row r="742" spans="1:3" ht="12.75" customHeight="1" x14ac:dyDescent="0.2">
      <c r="A742" s="160"/>
      <c r="B742" s="161"/>
      <c r="C742" s="161"/>
    </row>
    <row r="743" spans="1:3" ht="12.75" customHeight="1" x14ac:dyDescent="0.2">
      <c r="A743" s="160"/>
      <c r="B743" s="161"/>
      <c r="C743" s="161"/>
    </row>
    <row r="744" spans="1:3" ht="12.75" customHeight="1" x14ac:dyDescent="0.2">
      <c r="A744" s="160"/>
      <c r="B744" s="161"/>
      <c r="C744" s="161"/>
    </row>
    <row r="745" spans="1:3" ht="12.75" customHeight="1" x14ac:dyDescent="0.2">
      <c r="A745" s="160"/>
      <c r="B745" s="161"/>
      <c r="C745" s="161"/>
    </row>
    <row r="746" spans="1:3" ht="12.75" customHeight="1" x14ac:dyDescent="0.2">
      <c r="A746" s="160"/>
      <c r="B746" s="161"/>
      <c r="C746" s="161"/>
    </row>
    <row r="747" spans="1:3" ht="12.75" customHeight="1" x14ac:dyDescent="0.2">
      <c r="A747" s="160"/>
      <c r="B747" s="161"/>
      <c r="C747" s="161"/>
    </row>
    <row r="748" spans="1:3" ht="12.75" customHeight="1" x14ac:dyDescent="0.2">
      <c r="A748" s="160"/>
      <c r="B748" s="161"/>
      <c r="C748" s="161"/>
    </row>
    <row r="749" spans="1:3" ht="12.75" customHeight="1" x14ac:dyDescent="0.2">
      <c r="A749" s="160"/>
      <c r="B749" s="161"/>
      <c r="C749" s="161"/>
    </row>
    <row r="750" spans="1:3" ht="12.75" customHeight="1" x14ac:dyDescent="0.2">
      <c r="A750" s="160"/>
      <c r="B750" s="161"/>
      <c r="C750" s="161"/>
    </row>
    <row r="751" spans="1:3" ht="12.75" customHeight="1" x14ac:dyDescent="0.2">
      <c r="A751" s="160"/>
      <c r="B751" s="161"/>
      <c r="C751" s="161"/>
    </row>
    <row r="752" spans="1:3" ht="12.75" customHeight="1" x14ac:dyDescent="0.2">
      <c r="A752" s="160"/>
      <c r="B752" s="161"/>
      <c r="C752" s="161"/>
    </row>
    <row r="753" spans="1:3" ht="12.75" customHeight="1" x14ac:dyDescent="0.2">
      <c r="A753" s="160"/>
      <c r="B753" s="161"/>
      <c r="C753" s="161"/>
    </row>
    <row r="754" spans="1:3" ht="12.75" customHeight="1" x14ac:dyDescent="0.2">
      <c r="A754" s="160"/>
      <c r="B754" s="161"/>
      <c r="C754" s="161"/>
    </row>
    <row r="755" spans="1:3" ht="12.75" customHeight="1" x14ac:dyDescent="0.2">
      <c r="A755" s="160"/>
      <c r="B755" s="161"/>
      <c r="C755" s="161"/>
    </row>
    <row r="756" spans="1:3" ht="12.75" customHeight="1" x14ac:dyDescent="0.2">
      <c r="A756" s="160"/>
      <c r="B756" s="161"/>
      <c r="C756" s="161"/>
    </row>
    <row r="757" spans="1:3" ht="12.75" customHeight="1" x14ac:dyDescent="0.2">
      <c r="A757" s="160"/>
      <c r="B757" s="161"/>
      <c r="C757" s="161"/>
    </row>
    <row r="758" spans="1:3" ht="12.75" customHeight="1" x14ac:dyDescent="0.2">
      <c r="A758" s="160"/>
      <c r="B758" s="161"/>
      <c r="C758" s="161"/>
    </row>
    <row r="759" spans="1:3" ht="12.75" customHeight="1" x14ac:dyDescent="0.2">
      <c r="A759" s="160"/>
      <c r="B759" s="161"/>
      <c r="C759" s="161"/>
    </row>
    <row r="760" spans="1:3" ht="12.75" customHeight="1" x14ac:dyDescent="0.2">
      <c r="A760" s="160"/>
      <c r="B760" s="161"/>
      <c r="C760" s="161"/>
    </row>
    <row r="761" spans="1:3" ht="12.75" customHeight="1" x14ac:dyDescent="0.2">
      <c r="A761" s="160"/>
      <c r="B761" s="161"/>
      <c r="C761" s="161"/>
    </row>
    <row r="762" spans="1:3" ht="12.75" customHeight="1" x14ac:dyDescent="0.2">
      <c r="A762" s="160"/>
      <c r="B762" s="161"/>
      <c r="C762" s="161"/>
    </row>
    <row r="763" spans="1:3" ht="12.75" customHeight="1" x14ac:dyDescent="0.2">
      <c r="A763" s="160"/>
      <c r="B763" s="161"/>
      <c r="C763" s="161"/>
    </row>
    <row r="764" spans="1:3" ht="12.75" customHeight="1" x14ac:dyDescent="0.2">
      <c r="A764" s="160"/>
      <c r="B764" s="161"/>
      <c r="C764" s="161"/>
    </row>
    <row r="765" spans="1:3" ht="12.75" customHeight="1" x14ac:dyDescent="0.2">
      <c r="A765" s="160"/>
      <c r="B765" s="161"/>
      <c r="C765" s="161"/>
    </row>
    <row r="766" spans="1:3" ht="12.75" customHeight="1" x14ac:dyDescent="0.2">
      <c r="A766" s="160"/>
      <c r="B766" s="161"/>
      <c r="C766" s="161"/>
    </row>
    <row r="767" spans="1:3" ht="12.75" customHeight="1" x14ac:dyDescent="0.2">
      <c r="A767" s="160"/>
      <c r="B767" s="161"/>
      <c r="C767" s="161"/>
    </row>
    <row r="768" spans="1:3" ht="12.75" customHeight="1" x14ac:dyDescent="0.2">
      <c r="A768" s="160"/>
      <c r="B768" s="161"/>
      <c r="C768" s="161"/>
    </row>
    <row r="769" spans="1:3" ht="12.75" customHeight="1" x14ac:dyDescent="0.2">
      <c r="A769" s="160"/>
      <c r="B769" s="161"/>
      <c r="C769" s="161"/>
    </row>
    <row r="770" spans="1:3" ht="12.75" customHeight="1" x14ac:dyDescent="0.2">
      <c r="A770" s="160"/>
      <c r="B770" s="161"/>
      <c r="C770" s="161"/>
    </row>
    <row r="771" spans="1:3" ht="12.75" customHeight="1" x14ac:dyDescent="0.2">
      <c r="A771" s="160"/>
      <c r="B771" s="161"/>
      <c r="C771" s="161"/>
    </row>
    <row r="772" spans="1:3" ht="12.75" customHeight="1" x14ac:dyDescent="0.2">
      <c r="A772" s="160"/>
      <c r="B772" s="161"/>
      <c r="C772" s="161"/>
    </row>
    <row r="773" spans="1:3" ht="12.75" customHeight="1" x14ac:dyDescent="0.2">
      <c r="A773" s="160"/>
      <c r="B773" s="161"/>
      <c r="C773" s="161"/>
    </row>
    <row r="774" spans="1:3" ht="12.75" customHeight="1" x14ac:dyDescent="0.2">
      <c r="A774" s="160"/>
      <c r="B774" s="161"/>
      <c r="C774" s="161"/>
    </row>
    <row r="775" spans="1:3" ht="12.75" customHeight="1" x14ac:dyDescent="0.2">
      <c r="A775" s="160"/>
      <c r="B775" s="161"/>
      <c r="C775" s="161"/>
    </row>
    <row r="776" spans="1:3" ht="12.75" customHeight="1" x14ac:dyDescent="0.2">
      <c r="A776" s="160"/>
      <c r="B776" s="161"/>
      <c r="C776" s="161"/>
    </row>
    <row r="777" spans="1:3" ht="12.75" customHeight="1" x14ac:dyDescent="0.2">
      <c r="A777" s="160"/>
      <c r="B777" s="161"/>
      <c r="C777" s="161"/>
    </row>
    <row r="778" spans="1:3" ht="12.75" customHeight="1" x14ac:dyDescent="0.2">
      <c r="A778" s="160"/>
      <c r="B778" s="161"/>
      <c r="C778" s="161"/>
    </row>
    <row r="779" spans="1:3" ht="12.75" customHeight="1" x14ac:dyDescent="0.2">
      <c r="A779" s="160"/>
      <c r="B779" s="161"/>
      <c r="C779" s="161"/>
    </row>
    <row r="780" spans="1:3" ht="12.75" customHeight="1" x14ac:dyDescent="0.2">
      <c r="A780" s="160"/>
      <c r="B780" s="161"/>
      <c r="C780" s="161"/>
    </row>
    <row r="781" spans="1:3" ht="12.75" customHeight="1" x14ac:dyDescent="0.2">
      <c r="A781" s="160"/>
      <c r="B781" s="161"/>
      <c r="C781" s="161"/>
    </row>
    <row r="782" spans="1:3" ht="12.75" customHeight="1" x14ac:dyDescent="0.2">
      <c r="A782" s="160"/>
      <c r="B782" s="161"/>
      <c r="C782" s="161"/>
    </row>
    <row r="783" spans="1:3" ht="12.75" customHeight="1" x14ac:dyDescent="0.2">
      <c r="A783" s="160"/>
      <c r="B783" s="161"/>
      <c r="C783" s="161"/>
    </row>
    <row r="784" spans="1:3" ht="12.75" customHeight="1" x14ac:dyDescent="0.2">
      <c r="A784" s="160"/>
      <c r="B784" s="161"/>
      <c r="C784" s="161"/>
    </row>
    <row r="785" spans="1:3" ht="12.75" customHeight="1" x14ac:dyDescent="0.2">
      <c r="A785" s="160"/>
      <c r="B785" s="161"/>
      <c r="C785" s="161"/>
    </row>
    <row r="786" spans="1:3" ht="12.75" customHeight="1" x14ac:dyDescent="0.2">
      <c r="A786" s="160"/>
      <c r="B786" s="161"/>
      <c r="C786" s="161"/>
    </row>
    <row r="787" spans="1:3" ht="12.75" customHeight="1" x14ac:dyDescent="0.2">
      <c r="A787" s="160"/>
      <c r="B787" s="161"/>
      <c r="C787" s="161"/>
    </row>
    <row r="788" spans="1:3" ht="12.75" customHeight="1" x14ac:dyDescent="0.2">
      <c r="A788" s="160"/>
      <c r="B788" s="161"/>
      <c r="C788" s="161"/>
    </row>
    <row r="789" spans="1:3" ht="12.75" customHeight="1" x14ac:dyDescent="0.2">
      <c r="A789" s="160"/>
      <c r="B789" s="161"/>
      <c r="C789" s="161"/>
    </row>
    <row r="790" spans="1:3" ht="12.75" customHeight="1" x14ac:dyDescent="0.2">
      <c r="A790" s="160"/>
      <c r="B790" s="161"/>
      <c r="C790" s="161"/>
    </row>
    <row r="791" spans="1:3" ht="12.75" customHeight="1" x14ac:dyDescent="0.2">
      <c r="A791" s="160"/>
      <c r="B791" s="161"/>
      <c r="C791" s="161"/>
    </row>
    <row r="792" spans="1:3" ht="12.75" customHeight="1" x14ac:dyDescent="0.2">
      <c r="A792" s="160"/>
      <c r="B792" s="161"/>
      <c r="C792" s="161"/>
    </row>
    <row r="793" spans="1:3" ht="12.75" customHeight="1" x14ac:dyDescent="0.2">
      <c r="A793" s="160"/>
      <c r="B793" s="161"/>
      <c r="C793" s="161"/>
    </row>
    <row r="794" spans="1:3" ht="12.75" customHeight="1" x14ac:dyDescent="0.2">
      <c r="A794" s="160"/>
      <c r="B794" s="161"/>
      <c r="C794" s="161"/>
    </row>
    <row r="795" spans="1:3" ht="12.75" customHeight="1" x14ac:dyDescent="0.2">
      <c r="A795" s="160"/>
      <c r="B795" s="161"/>
      <c r="C795" s="161"/>
    </row>
    <row r="796" spans="1:3" ht="12.75" customHeight="1" x14ac:dyDescent="0.2">
      <c r="A796" s="160"/>
      <c r="B796" s="161"/>
      <c r="C796" s="161"/>
    </row>
    <row r="797" spans="1:3" ht="12.75" customHeight="1" x14ac:dyDescent="0.2">
      <c r="A797" s="160"/>
      <c r="B797" s="161"/>
      <c r="C797" s="161"/>
    </row>
    <row r="798" spans="1:3" ht="12.75" customHeight="1" x14ac:dyDescent="0.2">
      <c r="A798" s="160"/>
      <c r="B798" s="161"/>
      <c r="C798" s="161"/>
    </row>
    <row r="799" spans="1:3" ht="12.75" customHeight="1" x14ac:dyDescent="0.2">
      <c r="A799" s="160"/>
      <c r="B799" s="161"/>
      <c r="C799" s="161"/>
    </row>
    <row r="800" spans="1:3" ht="12.75" customHeight="1" x14ac:dyDescent="0.2">
      <c r="A800" s="160"/>
      <c r="B800" s="161"/>
      <c r="C800" s="161"/>
    </row>
    <row r="801" spans="1:3" ht="12.75" customHeight="1" x14ac:dyDescent="0.2">
      <c r="A801" s="160"/>
      <c r="B801" s="161"/>
      <c r="C801" s="161"/>
    </row>
    <row r="802" spans="1:3" ht="12.75" customHeight="1" x14ac:dyDescent="0.2">
      <c r="A802" s="160"/>
      <c r="B802" s="161"/>
      <c r="C802" s="161"/>
    </row>
    <row r="803" spans="1:3" ht="12.75" customHeight="1" x14ac:dyDescent="0.2">
      <c r="A803" s="160"/>
      <c r="B803" s="161"/>
      <c r="C803" s="161"/>
    </row>
    <row r="804" spans="1:3" ht="12.75" customHeight="1" x14ac:dyDescent="0.2">
      <c r="A804" s="160"/>
      <c r="B804" s="161"/>
      <c r="C804" s="161"/>
    </row>
    <row r="805" spans="1:3" ht="12.75" customHeight="1" x14ac:dyDescent="0.2">
      <c r="A805" s="160"/>
      <c r="B805" s="161"/>
      <c r="C805" s="161"/>
    </row>
    <row r="806" spans="1:3" ht="12.75" customHeight="1" x14ac:dyDescent="0.2">
      <c r="A806" s="160"/>
      <c r="B806" s="161"/>
      <c r="C806" s="161"/>
    </row>
    <row r="807" spans="1:3" ht="12.75" customHeight="1" x14ac:dyDescent="0.2">
      <c r="A807" s="160"/>
      <c r="B807" s="161"/>
      <c r="C807" s="161"/>
    </row>
    <row r="808" spans="1:3" ht="12.75" customHeight="1" x14ac:dyDescent="0.2">
      <c r="A808" s="160"/>
      <c r="B808" s="161"/>
      <c r="C808" s="161"/>
    </row>
    <row r="809" spans="1:3" ht="12.75" customHeight="1" x14ac:dyDescent="0.2">
      <c r="A809" s="160"/>
      <c r="B809" s="161"/>
      <c r="C809" s="161"/>
    </row>
    <row r="810" spans="1:3" ht="12.75" customHeight="1" x14ac:dyDescent="0.2">
      <c r="A810" s="160"/>
      <c r="B810" s="161"/>
      <c r="C810" s="161"/>
    </row>
    <row r="811" spans="1:3" ht="12.75" customHeight="1" x14ac:dyDescent="0.2">
      <c r="A811" s="160"/>
      <c r="B811" s="161"/>
      <c r="C811" s="161"/>
    </row>
    <row r="812" spans="1:3" ht="12.75" customHeight="1" x14ac:dyDescent="0.2">
      <c r="A812" s="160"/>
      <c r="B812" s="161"/>
      <c r="C812" s="161"/>
    </row>
    <row r="813" spans="1:3" ht="12.75" customHeight="1" x14ac:dyDescent="0.2">
      <c r="A813" s="160"/>
      <c r="B813" s="161"/>
      <c r="C813" s="161"/>
    </row>
    <row r="814" spans="1:3" ht="12.75" customHeight="1" x14ac:dyDescent="0.2">
      <c r="A814" s="160"/>
      <c r="B814" s="161"/>
      <c r="C814" s="161"/>
    </row>
    <row r="815" spans="1:3" ht="12.75" customHeight="1" x14ac:dyDescent="0.2">
      <c r="A815" s="160"/>
      <c r="B815" s="161"/>
      <c r="C815" s="161"/>
    </row>
    <row r="816" spans="1:3" ht="12.75" customHeight="1" x14ac:dyDescent="0.2">
      <c r="A816" s="160"/>
      <c r="B816" s="161"/>
      <c r="C816" s="161"/>
    </row>
    <row r="817" spans="1:3" ht="12.75" customHeight="1" x14ac:dyDescent="0.2">
      <c r="A817" s="160"/>
      <c r="B817" s="161"/>
      <c r="C817" s="161"/>
    </row>
    <row r="818" spans="1:3" ht="12.75" customHeight="1" x14ac:dyDescent="0.2">
      <c r="A818" s="160"/>
      <c r="B818" s="161"/>
      <c r="C818" s="161"/>
    </row>
    <row r="819" spans="1:3" ht="12.75" customHeight="1" x14ac:dyDescent="0.2">
      <c r="A819" s="160"/>
      <c r="B819" s="161"/>
      <c r="C819" s="161"/>
    </row>
    <row r="820" spans="1:3" ht="12.75" customHeight="1" x14ac:dyDescent="0.2">
      <c r="A820" s="160"/>
      <c r="B820" s="161"/>
      <c r="C820" s="161"/>
    </row>
    <row r="821" spans="1:3" ht="12.75" customHeight="1" x14ac:dyDescent="0.2">
      <c r="A821" s="160"/>
      <c r="B821" s="161"/>
      <c r="C821" s="161"/>
    </row>
    <row r="822" spans="1:3" ht="12.75" customHeight="1" x14ac:dyDescent="0.2">
      <c r="A822" s="160"/>
      <c r="B822" s="161"/>
      <c r="C822" s="161"/>
    </row>
    <row r="823" spans="1:3" ht="12.75" customHeight="1" x14ac:dyDescent="0.2">
      <c r="A823" s="160"/>
      <c r="B823" s="161"/>
      <c r="C823" s="161"/>
    </row>
    <row r="824" spans="1:3" ht="12.75" customHeight="1" x14ac:dyDescent="0.2">
      <c r="A824" s="160"/>
      <c r="B824" s="161"/>
      <c r="C824" s="161"/>
    </row>
    <row r="825" spans="1:3" ht="12.75" customHeight="1" x14ac:dyDescent="0.2">
      <c r="A825" s="160"/>
      <c r="B825" s="161"/>
      <c r="C825" s="161"/>
    </row>
    <row r="826" spans="1:3" ht="12.75" customHeight="1" x14ac:dyDescent="0.2">
      <c r="A826" s="160"/>
      <c r="B826" s="161"/>
      <c r="C826" s="161"/>
    </row>
    <row r="827" spans="1:3" ht="12.75" customHeight="1" x14ac:dyDescent="0.2">
      <c r="A827" s="160"/>
      <c r="B827" s="161"/>
      <c r="C827" s="161"/>
    </row>
    <row r="828" spans="1:3" ht="12.75" customHeight="1" x14ac:dyDescent="0.2">
      <c r="A828" s="160"/>
      <c r="B828" s="161"/>
      <c r="C828" s="161"/>
    </row>
    <row r="829" spans="1:3" ht="12.75" customHeight="1" x14ac:dyDescent="0.2">
      <c r="A829" s="160"/>
      <c r="B829" s="161"/>
      <c r="C829" s="161"/>
    </row>
    <row r="830" spans="1:3" ht="12.75" customHeight="1" x14ac:dyDescent="0.2">
      <c r="A830" s="160"/>
      <c r="B830" s="161"/>
      <c r="C830" s="161"/>
    </row>
    <row r="831" spans="1:3" ht="12.75" customHeight="1" x14ac:dyDescent="0.2">
      <c r="A831" s="160"/>
      <c r="B831" s="161"/>
      <c r="C831" s="161"/>
    </row>
    <row r="832" spans="1:3" ht="12.75" customHeight="1" x14ac:dyDescent="0.2">
      <c r="A832" s="160"/>
      <c r="B832" s="161"/>
      <c r="C832" s="161"/>
    </row>
    <row r="833" spans="1:3" ht="12.75" customHeight="1" x14ac:dyDescent="0.2">
      <c r="A833" s="160"/>
      <c r="B833" s="161"/>
      <c r="C833" s="161"/>
    </row>
    <row r="834" spans="1:3" ht="12.75" customHeight="1" x14ac:dyDescent="0.2">
      <c r="A834" s="160"/>
      <c r="B834" s="161"/>
      <c r="C834" s="161"/>
    </row>
    <row r="835" spans="1:3" ht="12.75" customHeight="1" x14ac:dyDescent="0.2">
      <c r="A835" s="160"/>
      <c r="B835" s="161"/>
      <c r="C835" s="161"/>
    </row>
    <row r="836" spans="1:3" ht="12.75" customHeight="1" x14ac:dyDescent="0.2">
      <c r="A836" s="160"/>
      <c r="B836" s="161"/>
      <c r="C836" s="161"/>
    </row>
    <row r="837" spans="1:3" ht="12.75" customHeight="1" x14ac:dyDescent="0.2">
      <c r="A837" s="160"/>
      <c r="B837" s="161"/>
      <c r="C837" s="161"/>
    </row>
    <row r="838" spans="1:3" ht="12.75" customHeight="1" x14ac:dyDescent="0.2">
      <c r="A838" s="160"/>
      <c r="B838" s="161"/>
      <c r="C838" s="161"/>
    </row>
    <row r="839" spans="1:3" ht="12.75" customHeight="1" x14ac:dyDescent="0.2">
      <c r="A839" s="160"/>
      <c r="B839" s="161"/>
      <c r="C839" s="161"/>
    </row>
    <row r="840" spans="1:3" ht="12.75" customHeight="1" x14ac:dyDescent="0.2">
      <c r="A840" s="160"/>
      <c r="B840" s="161"/>
      <c r="C840" s="161"/>
    </row>
    <row r="841" spans="1:3" ht="12.75" customHeight="1" x14ac:dyDescent="0.2">
      <c r="A841" s="160"/>
      <c r="B841" s="161"/>
      <c r="C841" s="161"/>
    </row>
    <row r="842" spans="1:3" ht="12.75" customHeight="1" x14ac:dyDescent="0.2">
      <c r="A842" s="160"/>
      <c r="B842" s="161"/>
      <c r="C842" s="161"/>
    </row>
    <row r="843" spans="1:3" ht="12.75" customHeight="1" x14ac:dyDescent="0.2">
      <c r="A843" s="160"/>
      <c r="B843" s="161"/>
      <c r="C843" s="161"/>
    </row>
    <row r="844" spans="1:3" ht="12.75" customHeight="1" x14ac:dyDescent="0.2">
      <c r="A844" s="160"/>
      <c r="B844" s="161"/>
      <c r="C844" s="161"/>
    </row>
    <row r="845" spans="1:3" ht="12.75" customHeight="1" x14ac:dyDescent="0.2">
      <c r="A845" s="160"/>
      <c r="B845" s="161"/>
      <c r="C845" s="161"/>
    </row>
    <row r="846" spans="1:3" ht="12.75" customHeight="1" x14ac:dyDescent="0.2">
      <c r="A846" s="160"/>
      <c r="B846" s="161"/>
      <c r="C846" s="161"/>
    </row>
    <row r="847" spans="1:3" ht="12.75" customHeight="1" x14ac:dyDescent="0.2">
      <c r="A847" s="160"/>
      <c r="B847" s="161"/>
      <c r="C847" s="161"/>
    </row>
    <row r="848" spans="1:3" ht="12.75" customHeight="1" x14ac:dyDescent="0.2">
      <c r="A848" s="160"/>
      <c r="B848" s="161"/>
      <c r="C848" s="161"/>
    </row>
    <row r="849" spans="1:3" ht="12.75" customHeight="1" x14ac:dyDescent="0.2">
      <c r="A849" s="160"/>
      <c r="B849" s="161"/>
      <c r="C849" s="161"/>
    </row>
    <row r="850" spans="1:3" ht="12.75" customHeight="1" x14ac:dyDescent="0.2">
      <c r="A850" s="160"/>
      <c r="B850" s="161"/>
      <c r="C850" s="161"/>
    </row>
    <row r="851" spans="1:3" ht="12.75" customHeight="1" x14ac:dyDescent="0.2">
      <c r="A851" s="160"/>
      <c r="B851" s="161"/>
      <c r="C851" s="161"/>
    </row>
    <row r="852" spans="1:3" ht="12.75" customHeight="1" x14ac:dyDescent="0.2">
      <c r="A852" s="160"/>
      <c r="B852" s="161"/>
      <c r="C852" s="161"/>
    </row>
    <row r="853" spans="1:3" ht="12.75" customHeight="1" x14ac:dyDescent="0.2">
      <c r="A853" s="160"/>
      <c r="B853" s="161"/>
      <c r="C853" s="161"/>
    </row>
    <row r="854" spans="1:3" ht="12.75" customHeight="1" x14ac:dyDescent="0.2">
      <c r="A854" s="160"/>
      <c r="B854" s="161"/>
      <c r="C854" s="161"/>
    </row>
    <row r="855" spans="1:3" ht="12.75" customHeight="1" x14ac:dyDescent="0.2">
      <c r="A855" s="160"/>
      <c r="B855" s="161"/>
      <c r="C855" s="161"/>
    </row>
    <row r="856" spans="1:3" ht="12.75" customHeight="1" x14ac:dyDescent="0.2">
      <c r="A856" s="160"/>
      <c r="B856" s="161"/>
      <c r="C856" s="161"/>
    </row>
    <row r="857" spans="1:3" ht="12.75" customHeight="1" x14ac:dyDescent="0.2">
      <c r="A857" s="160"/>
      <c r="B857" s="161"/>
      <c r="C857" s="161"/>
    </row>
    <row r="858" spans="1:3" ht="12.75" customHeight="1" x14ac:dyDescent="0.2">
      <c r="A858" s="160"/>
      <c r="B858" s="161"/>
      <c r="C858" s="161"/>
    </row>
    <row r="859" spans="1:3" ht="12.75" customHeight="1" x14ac:dyDescent="0.2">
      <c r="A859" s="160"/>
      <c r="B859" s="161"/>
      <c r="C859" s="161"/>
    </row>
    <row r="860" spans="1:3" ht="12.75" customHeight="1" x14ac:dyDescent="0.2">
      <c r="A860" s="160"/>
      <c r="B860" s="161"/>
      <c r="C860" s="161"/>
    </row>
    <row r="861" spans="1:3" ht="12.75" customHeight="1" x14ac:dyDescent="0.2">
      <c r="A861" s="160"/>
      <c r="B861" s="161"/>
      <c r="C861" s="161"/>
    </row>
    <row r="862" spans="1:3" ht="12.75" customHeight="1" x14ac:dyDescent="0.2">
      <c r="A862" s="160"/>
      <c r="B862" s="161"/>
      <c r="C862" s="161"/>
    </row>
    <row r="863" spans="1:3" ht="12.75" customHeight="1" x14ac:dyDescent="0.2">
      <c r="A863" s="160"/>
      <c r="B863" s="161"/>
      <c r="C863" s="161"/>
    </row>
    <row r="864" spans="1:3" ht="12.75" customHeight="1" x14ac:dyDescent="0.2">
      <c r="A864" s="160"/>
      <c r="B864" s="161"/>
      <c r="C864" s="161"/>
    </row>
    <row r="865" spans="1:3" ht="12.75" customHeight="1" x14ac:dyDescent="0.2">
      <c r="A865" s="160"/>
      <c r="B865" s="161"/>
      <c r="C865" s="161"/>
    </row>
    <row r="866" spans="1:3" ht="12.75" customHeight="1" x14ac:dyDescent="0.2">
      <c r="A866" s="160"/>
      <c r="B866" s="161"/>
      <c r="C866" s="161"/>
    </row>
    <row r="867" spans="1:3" ht="12.75" customHeight="1" x14ac:dyDescent="0.2">
      <c r="A867" s="160"/>
      <c r="B867" s="161"/>
      <c r="C867" s="161"/>
    </row>
    <row r="868" spans="1:3" ht="12.75" customHeight="1" x14ac:dyDescent="0.2">
      <c r="A868" s="160"/>
      <c r="B868" s="161"/>
      <c r="C868" s="161"/>
    </row>
    <row r="869" spans="1:3" ht="12.75" customHeight="1" x14ac:dyDescent="0.2">
      <c r="A869" s="160"/>
      <c r="B869" s="161"/>
      <c r="C869" s="161"/>
    </row>
    <row r="870" spans="1:3" ht="12.75" customHeight="1" x14ac:dyDescent="0.2">
      <c r="A870" s="160"/>
      <c r="B870" s="161"/>
      <c r="C870" s="161"/>
    </row>
    <row r="871" spans="1:3" ht="12.75" customHeight="1" x14ac:dyDescent="0.2">
      <c r="A871" s="160"/>
      <c r="B871" s="161"/>
      <c r="C871" s="161"/>
    </row>
    <row r="872" spans="1:3" ht="12.75" customHeight="1" x14ac:dyDescent="0.2">
      <c r="A872" s="160"/>
      <c r="B872" s="161"/>
      <c r="C872" s="161"/>
    </row>
    <row r="873" spans="1:3" ht="12.75" customHeight="1" x14ac:dyDescent="0.2">
      <c r="A873" s="160"/>
      <c r="B873" s="161"/>
      <c r="C873" s="161"/>
    </row>
    <row r="874" spans="1:3" ht="12.75" customHeight="1" x14ac:dyDescent="0.2">
      <c r="A874" s="160"/>
      <c r="B874" s="161"/>
      <c r="C874" s="161"/>
    </row>
    <row r="875" spans="1:3" ht="12.75" customHeight="1" x14ac:dyDescent="0.2">
      <c r="A875" s="160"/>
      <c r="B875" s="161"/>
      <c r="C875" s="161"/>
    </row>
    <row r="876" spans="1:3" ht="12.75" customHeight="1" x14ac:dyDescent="0.2">
      <c r="A876" s="160"/>
      <c r="B876" s="161"/>
      <c r="C876" s="161"/>
    </row>
    <row r="877" spans="1:3" ht="12.75" customHeight="1" x14ac:dyDescent="0.2">
      <c r="A877" s="160"/>
      <c r="B877" s="161"/>
      <c r="C877" s="161"/>
    </row>
    <row r="878" spans="1:3" ht="12.75" customHeight="1" x14ac:dyDescent="0.2">
      <c r="A878" s="160"/>
      <c r="B878" s="161"/>
      <c r="C878" s="161"/>
    </row>
    <row r="879" spans="1:3" ht="12.75" customHeight="1" x14ac:dyDescent="0.2">
      <c r="A879" s="160"/>
      <c r="B879" s="161"/>
      <c r="C879" s="161"/>
    </row>
    <row r="880" spans="1:3" ht="12.75" customHeight="1" x14ac:dyDescent="0.2">
      <c r="A880" s="160"/>
      <c r="B880" s="161"/>
      <c r="C880" s="161"/>
    </row>
    <row r="881" spans="1:3" ht="12.75" customHeight="1" x14ac:dyDescent="0.2">
      <c r="A881" s="160"/>
      <c r="B881" s="161"/>
      <c r="C881" s="161"/>
    </row>
    <row r="882" spans="1:3" ht="12.75" customHeight="1" x14ac:dyDescent="0.2">
      <c r="A882" s="160"/>
      <c r="B882" s="161"/>
      <c r="C882" s="161"/>
    </row>
    <row r="883" spans="1:3" ht="12.75" customHeight="1" x14ac:dyDescent="0.2">
      <c r="A883" s="160"/>
      <c r="B883" s="161"/>
      <c r="C883" s="161"/>
    </row>
    <row r="884" spans="1:3" ht="12.75" customHeight="1" x14ac:dyDescent="0.2">
      <c r="A884" s="160"/>
      <c r="B884" s="161"/>
      <c r="C884" s="161"/>
    </row>
    <row r="885" spans="1:3" ht="12.75" customHeight="1" x14ac:dyDescent="0.2">
      <c r="A885" s="160"/>
      <c r="B885" s="161"/>
      <c r="C885" s="161"/>
    </row>
    <row r="886" spans="1:3" ht="12.75" customHeight="1" x14ac:dyDescent="0.2">
      <c r="A886" s="160"/>
      <c r="B886" s="161"/>
      <c r="C886" s="161"/>
    </row>
    <row r="887" spans="1:3" ht="12.75" customHeight="1" x14ac:dyDescent="0.2">
      <c r="A887" s="160"/>
      <c r="B887" s="161"/>
      <c r="C887" s="161"/>
    </row>
    <row r="888" spans="1:3" ht="12.75" customHeight="1" x14ac:dyDescent="0.2">
      <c r="A888" s="160"/>
      <c r="B888" s="161"/>
      <c r="C888" s="161"/>
    </row>
    <row r="889" spans="1:3" ht="12.75" customHeight="1" x14ac:dyDescent="0.2">
      <c r="A889" s="160"/>
      <c r="B889" s="161"/>
      <c r="C889" s="161"/>
    </row>
    <row r="890" spans="1:3" ht="12.75" customHeight="1" x14ac:dyDescent="0.2">
      <c r="A890" s="160"/>
      <c r="B890" s="161"/>
      <c r="C890" s="161"/>
    </row>
    <row r="891" spans="1:3" ht="12.75" customHeight="1" x14ac:dyDescent="0.2">
      <c r="A891" s="160"/>
      <c r="B891" s="161"/>
      <c r="C891" s="161"/>
    </row>
    <row r="892" spans="1:3" ht="12.75" customHeight="1" x14ac:dyDescent="0.2">
      <c r="A892" s="160"/>
      <c r="B892" s="161"/>
      <c r="C892" s="161"/>
    </row>
    <row r="893" spans="1:3" ht="12.75" customHeight="1" x14ac:dyDescent="0.2">
      <c r="A893" s="160"/>
      <c r="B893" s="161"/>
      <c r="C893" s="161"/>
    </row>
    <row r="894" spans="1:3" ht="12.75" customHeight="1" x14ac:dyDescent="0.2">
      <c r="A894" s="160"/>
      <c r="B894" s="161"/>
      <c r="C894" s="161"/>
    </row>
    <row r="895" spans="1:3" ht="12.75" customHeight="1" x14ac:dyDescent="0.2">
      <c r="A895" s="160"/>
      <c r="B895" s="161"/>
      <c r="C895" s="161"/>
    </row>
    <row r="896" spans="1:3" ht="12.75" customHeight="1" x14ac:dyDescent="0.2">
      <c r="A896" s="160"/>
      <c r="B896" s="161"/>
      <c r="C896" s="161"/>
    </row>
    <row r="897" spans="1:3" ht="12.75" customHeight="1" x14ac:dyDescent="0.2">
      <c r="A897" s="160"/>
      <c r="B897" s="161"/>
      <c r="C897" s="161"/>
    </row>
    <row r="898" spans="1:3" ht="12.75" customHeight="1" x14ac:dyDescent="0.2">
      <c r="A898" s="160"/>
      <c r="B898" s="161"/>
      <c r="C898" s="161"/>
    </row>
    <row r="899" spans="1:3" ht="12.75" customHeight="1" x14ac:dyDescent="0.2">
      <c r="A899" s="160"/>
      <c r="B899" s="161"/>
      <c r="C899" s="161"/>
    </row>
    <row r="900" spans="1:3" ht="12.75" customHeight="1" x14ac:dyDescent="0.2">
      <c r="A900" s="160"/>
      <c r="B900" s="161"/>
      <c r="C900" s="161"/>
    </row>
    <row r="901" spans="1:3" ht="12.75" customHeight="1" x14ac:dyDescent="0.2">
      <c r="A901" s="160"/>
      <c r="B901" s="161"/>
      <c r="C901" s="161"/>
    </row>
    <row r="902" spans="1:3" ht="12.75" customHeight="1" x14ac:dyDescent="0.2">
      <c r="A902" s="160"/>
      <c r="B902" s="161"/>
      <c r="C902" s="161"/>
    </row>
    <row r="903" spans="1:3" ht="12.75" customHeight="1" x14ac:dyDescent="0.2">
      <c r="A903" s="160"/>
      <c r="B903" s="161"/>
      <c r="C903" s="161"/>
    </row>
    <row r="904" spans="1:3" ht="12.75" customHeight="1" x14ac:dyDescent="0.2">
      <c r="A904" s="160"/>
      <c r="B904" s="161"/>
      <c r="C904" s="161"/>
    </row>
    <row r="905" spans="1:3" ht="12.75" customHeight="1" x14ac:dyDescent="0.2">
      <c r="A905" s="160"/>
      <c r="B905" s="161"/>
      <c r="C905" s="161"/>
    </row>
    <row r="906" spans="1:3" ht="12.75" customHeight="1" x14ac:dyDescent="0.2">
      <c r="A906" s="160"/>
      <c r="B906" s="161"/>
      <c r="C906" s="161"/>
    </row>
    <row r="907" spans="1:3" ht="12.75" customHeight="1" x14ac:dyDescent="0.2">
      <c r="A907" s="160"/>
      <c r="B907" s="161"/>
      <c r="C907" s="161"/>
    </row>
    <row r="908" spans="1:3" ht="12.75" customHeight="1" x14ac:dyDescent="0.2">
      <c r="A908" s="160"/>
      <c r="B908" s="161"/>
      <c r="C908" s="161"/>
    </row>
    <row r="909" spans="1:3" ht="12.75" customHeight="1" x14ac:dyDescent="0.2">
      <c r="A909" s="160"/>
      <c r="B909" s="161"/>
      <c r="C909" s="161"/>
    </row>
    <row r="910" spans="1:3" ht="12.75" customHeight="1" x14ac:dyDescent="0.2">
      <c r="A910" s="160"/>
      <c r="B910" s="161"/>
      <c r="C910" s="161"/>
    </row>
    <row r="911" spans="1:3" ht="12.75" customHeight="1" x14ac:dyDescent="0.2">
      <c r="A911" s="160"/>
      <c r="B911" s="161"/>
      <c r="C911" s="161"/>
    </row>
    <row r="912" spans="1:3" ht="12.75" customHeight="1" x14ac:dyDescent="0.2">
      <c r="A912" s="160"/>
      <c r="B912" s="161"/>
      <c r="C912" s="161"/>
    </row>
    <row r="913" spans="1:3" ht="12.75" customHeight="1" x14ac:dyDescent="0.2">
      <c r="A913" s="160"/>
      <c r="B913" s="161"/>
      <c r="C913" s="161"/>
    </row>
    <row r="914" spans="1:3" ht="12.75" customHeight="1" x14ac:dyDescent="0.2">
      <c r="A914" s="160"/>
      <c r="B914" s="161"/>
      <c r="C914" s="161"/>
    </row>
    <row r="915" spans="1:3" ht="12.75" customHeight="1" x14ac:dyDescent="0.2">
      <c r="A915" s="160"/>
      <c r="B915" s="161"/>
      <c r="C915" s="161"/>
    </row>
    <row r="916" spans="1:3" ht="12.75" customHeight="1" x14ac:dyDescent="0.2">
      <c r="A916" s="160"/>
      <c r="B916" s="161"/>
      <c r="C916" s="161"/>
    </row>
    <row r="917" spans="1:3" ht="12.75" customHeight="1" x14ac:dyDescent="0.2">
      <c r="A917" s="160"/>
      <c r="B917" s="161"/>
      <c r="C917" s="161"/>
    </row>
    <row r="918" spans="1:3" ht="12.75" customHeight="1" x14ac:dyDescent="0.2">
      <c r="A918" s="160"/>
      <c r="B918" s="161"/>
      <c r="C918" s="161"/>
    </row>
    <row r="919" spans="1:3" ht="12.75" customHeight="1" x14ac:dyDescent="0.2">
      <c r="A919" s="160"/>
      <c r="B919" s="161"/>
      <c r="C919" s="161"/>
    </row>
    <row r="920" spans="1:3" ht="12.75" customHeight="1" x14ac:dyDescent="0.2">
      <c r="A920" s="160"/>
      <c r="B920" s="161"/>
      <c r="C920" s="161"/>
    </row>
    <row r="921" spans="1:3" ht="12.75" customHeight="1" x14ac:dyDescent="0.2">
      <c r="A921" s="160"/>
      <c r="B921" s="161"/>
      <c r="C921" s="161"/>
    </row>
    <row r="922" spans="1:3" ht="12.75" customHeight="1" x14ac:dyDescent="0.2">
      <c r="A922" s="160"/>
      <c r="B922" s="161"/>
      <c r="C922" s="161"/>
    </row>
    <row r="923" spans="1:3" ht="12.75" customHeight="1" x14ac:dyDescent="0.2">
      <c r="A923" s="160"/>
      <c r="B923" s="161"/>
      <c r="C923" s="161"/>
    </row>
    <row r="924" spans="1:3" ht="12.75" customHeight="1" x14ac:dyDescent="0.2">
      <c r="A924" s="160"/>
      <c r="B924" s="161"/>
      <c r="C924" s="161"/>
    </row>
    <row r="925" spans="1:3" ht="12.75" customHeight="1" x14ac:dyDescent="0.2">
      <c r="A925" s="160"/>
      <c r="B925" s="161"/>
      <c r="C925" s="161"/>
    </row>
    <row r="926" spans="1:3" ht="12.75" customHeight="1" x14ac:dyDescent="0.2">
      <c r="A926" s="160"/>
      <c r="B926" s="161"/>
      <c r="C926" s="161"/>
    </row>
    <row r="927" spans="1:3" ht="12.75" customHeight="1" x14ac:dyDescent="0.2">
      <c r="A927" s="160"/>
      <c r="B927" s="161"/>
      <c r="C927" s="161"/>
    </row>
    <row r="928" spans="1:3" ht="12.75" customHeight="1" x14ac:dyDescent="0.2">
      <c r="A928" s="160"/>
      <c r="B928" s="161"/>
      <c r="C928" s="161"/>
    </row>
    <row r="929" spans="1:3" ht="12.75" customHeight="1" x14ac:dyDescent="0.2">
      <c r="A929" s="160"/>
      <c r="B929" s="161"/>
      <c r="C929" s="161"/>
    </row>
    <row r="930" spans="1:3" ht="12.75" customHeight="1" x14ac:dyDescent="0.2">
      <c r="A930" s="160"/>
      <c r="B930" s="161"/>
      <c r="C930" s="161"/>
    </row>
    <row r="931" spans="1:3" ht="12.75" customHeight="1" x14ac:dyDescent="0.2">
      <c r="A931" s="160"/>
      <c r="B931" s="161"/>
      <c r="C931" s="161"/>
    </row>
    <row r="932" spans="1:3" ht="12.75" customHeight="1" x14ac:dyDescent="0.2">
      <c r="A932" s="160"/>
      <c r="B932" s="161"/>
      <c r="C932" s="161"/>
    </row>
    <row r="933" spans="1:3" ht="12.75" customHeight="1" x14ac:dyDescent="0.2">
      <c r="A933" s="160"/>
      <c r="B933" s="161"/>
      <c r="C933" s="161"/>
    </row>
    <row r="934" spans="1:3" ht="12.75" customHeight="1" x14ac:dyDescent="0.2">
      <c r="A934" s="160"/>
      <c r="B934" s="161"/>
      <c r="C934" s="161"/>
    </row>
    <row r="935" spans="1:3" ht="12.75" customHeight="1" x14ac:dyDescent="0.2">
      <c r="A935" s="160"/>
      <c r="B935" s="161"/>
      <c r="C935" s="161"/>
    </row>
    <row r="936" spans="1:3" ht="12.75" customHeight="1" x14ac:dyDescent="0.2">
      <c r="A936" s="160"/>
      <c r="B936" s="161"/>
      <c r="C936" s="161"/>
    </row>
    <row r="937" spans="1:3" ht="12.75" customHeight="1" x14ac:dyDescent="0.2">
      <c r="A937" s="160"/>
      <c r="B937" s="161"/>
      <c r="C937" s="161"/>
    </row>
    <row r="938" spans="1:3" ht="12.75" customHeight="1" x14ac:dyDescent="0.2">
      <c r="A938" s="160"/>
      <c r="B938" s="161"/>
      <c r="C938" s="161"/>
    </row>
    <row r="939" spans="1:3" ht="12.75" customHeight="1" x14ac:dyDescent="0.2">
      <c r="A939" s="160"/>
      <c r="B939" s="161"/>
      <c r="C939" s="161"/>
    </row>
    <row r="940" spans="1:3" ht="12.75" customHeight="1" x14ac:dyDescent="0.2">
      <c r="A940" s="160"/>
      <c r="B940" s="161"/>
      <c r="C940" s="161"/>
    </row>
    <row r="941" spans="1:3" ht="12.75" customHeight="1" x14ac:dyDescent="0.2">
      <c r="A941" s="160"/>
      <c r="B941" s="161"/>
      <c r="C941" s="161"/>
    </row>
    <row r="942" spans="1:3" ht="12.75" customHeight="1" x14ac:dyDescent="0.2">
      <c r="A942" s="160"/>
      <c r="B942" s="161"/>
      <c r="C942" s="161"/>
    </row>
    <row r="943" spans="1:3" ht="12.75" customHeight="1" x14ac:dyDescent="0.2">
      <c r="A943" s="160"/>
      <c r="B943" s="161"/>
      <c r="C943" s="161"/>
    </row>
    <row r="944" spans="1:3" ht="12.75" customHeight="1" x14ac:dyDescent="0.2">
      <c r="A944" s="160"/>
      <c r="B944" s="161"/>
      <c r="C944" s="161"/>
    </row>
    <row r="945" spans="1:3" ht="12.75" customHeight="1" x14ac:dyDescent="0.2">
      <c r="A945" s="160"/>
      <c r="B945" s="161"/>
      <c r="C945" s="161"/>
    </row>
    <row r="946" spans="1:3" ht="12.75" customHeight="1" x14ac:dyDescent="0.2">
      <c r="A946" s="160"/>
      <c r="B946" s="161"/>
      <c r="C946" s="161"/>
    </row>
    <row r="947" spans="1:3" ht="12.75" customHeight="1" x14ac:dyDescent="0.2">
      <c r="A947" s="160"/>
      <c r="B947" s="161"/>
      <c r="C947" s="161"/>
    </row>
    <row r="948" spans="1:3" ht="12.75" customHeight="1" x14ac:dyDescent="0.2">
      <c r="A948" s="160"/>
      <c r="B948" s="161"/>
      <c r="C948" s="161"/>
    </row>
    <row r="949" spans="1:3" ht="12.75" customHeight="1" x14ac:dyDescent="0.2">
      <c r="A949" s="160"/>
      <c r="B949" s="161"/>
      <c r="C949" s="161"/>
    </row>
    <row r="950" spans="1:3" ht="12.75" customHeight="1" x14ac:dyDescent="0.2">
      <c r="A950" s="160"/>
      <c r="B950" s="161"/>
      <c r="C950" s="161"/>
    </row>
    <row r="951" spans="1:3" ht="12.75" customHeight="1" x14ac:dyDescent="0.2">
      <c r="A951" s="160"/>
      <c r="B951" s="161"/>
      <c r="C951" s="161"/>
    </row>
    <row r="952" spans="1:3" ht="12.75" customHeight="1" x14ac:dyDescent="0.2">
      <c r="A952" s="160"/>
      <c r="B952" s="161"/>
      <c r="C952" s="161"/>
    </row>
    <row r="953" spans="1:3" ht="12.75" customHeight="1" x14ac:dyDescent="0.2">
      <c r="A953" s="160"/>
      <c r="B953" s="161"/>
      <c r="C953" s="161"/>
    </row>
    <row r="954" spans="1:3" ht="12.75" customHeight="1" x14ac:dyDescent="0.2">
      <c r="A954" s="160"/>
      <c r="B954" s="161"/>
      <c r="C954" s="161"/>
    </row>
    <row r="955" spans="1:3" ht="12.75" customHeight="1" x14ac:dyDescent="0.2">
      <c r="A955" s="160"/>
      <c r="B955" s="161"/>
      <c r="C955" s="161"/>
    </row>
    <row r="956" spans="1:3" ht="12.75" customHeight="1" x14ac:dyDescent="0.2">
      <c r="A956" s="160"/>
      <c r="B956" s="161"/>
      <c r="C956" s="161"/>
    </row>
    <row r="957" spans="1:3" ht="12.75" customHeight="1" x14ac:dyDescent="0.2">
      <c r="A957" s="160"/>
      <c r="B957" s="161"/>
      <c r="C957" s="161"/>
    </row>
    <row r="958" spans="1:3" ht="12.75" customHeight="1" x14ac:dyDescent="0.2">
      <c r="A958" s="160"/>
      <c r="B958" s="161"/>
      <c r="C958" s="161"/>
    </row>
    <row r="959" spans="1:3" ht="12.75" customHeight="1" x14ac:dyDescent="0.2">
      <c r="A959" s="160"/>
      <c r="B959" s="161"/>
      <c r="C959" s="161"/>
    </row>
    <row r="960" spans="1:3" ht="12.75" customHeight="1" x14ac:dyDescent="0.2">
      <c r="A960" s="160"/>
      <c r="B960" s="161"/>
      <c r="C960" s="161"/>
    </row>
    <row r="961" spans="1:3" ht="12.75" customHeight="1" x14ac:dyDescent="0.2">
      <c r="A961" s="160"/>
      <c r="B961" s="161"/>
      <c r="C961" s="161"/>
    </row>
    <row r="962" spans="1:3" ht="12.75" customHeight="1" x14ac:dyDescent="0.2">
      <c r="A962" s="160"/>
      <c r="B962" s="161"/>
      <c r="C962" s="161"/>
    </row>
    <row r="963" spans="1:3" ht="12.75" customHeight="1" x14ac:dyDescent="0.2">
      <c r="A963" s="160"/>
      <c r="B963" s="161"/>
      <c r="C963" s="161"/>
    </row>
    <row r="964" spans="1:3" ht="12.75" customHeight="1" x14ac:dyDescent="0.2">
      <c r="A964" s="160"/>
      <c r="B964" s="161"/>
      <c r="C964" s="161"/>
    </row>
    <row r="965" spans="1:3" ht="12.75" customHeight="1" x14ac:dyDescent="0.2">
      <c r="A965" s="160"/>
      <c r="B965" s="161"/>
      <c r="C965" s="161"/>
    </row>
    <row r="966" spans="1:3" ht="12.75" customHeight="1" x14ac:dyDescent="0.2">
      <c r="A966" s="160"/>
      <c r="B966" s="161"/>
      <c r="C966" s="161"/>
    </row>
    <row r="967" spans="1:3" ht="12.75" customHeight="1" x14ac:dyDescent="0.2">
      <c r="A967" s="160"/>
      <c r="B967" s="161"/>
      <c r="C967" s="161"/>
    </row>
    <row r="968" spans="1:3" ht="12.75" customHeight="1" x14ac:dyDescent="0.2">
      <c r="A968" s="160"/>
      <c r="B968" s="161"/>
      <c r="C968" s="161"/>
    </row>
    <row r="969" spans="1:3" ht="12.75" customHeight="1" x14ac:dyDescent="0.2">
      <c r="A969" s="160"/>
      <c r="B969" s="161"/>
      <c r="C969" s="161"/>
    </row>
    <row r="970" spans="1:3" ht="12.75" customHeight="1" x14ac:dyDescent="0.2">
      <c r="A970" s="160"/>
      <c r="B970" s="161"/>
      <c r="C970" s="161"/>
    </row>
    <row r="971" spans="1:3" ht="12.75" customHeight="1" x14ac:dyDescent="0.2">
      <c r="A971" s="160"/>
      <c r="B971" s="161"/>
      <c r="C971" s="161"/>
    </row>
    <row r="972" spans="1:3" ht="12.75" customHeight="1" x14ac:dyDescent="0.2">
      <c r="A972" s="160"/>
      <c r="B972" s="161"/>
      <c r="C972" s="161"/>
    </row>
    <row r="973" spans="1:3" ht="12.75" customHeight="1" x14ac:dyDescent="0.2">
      <c r="A973" s="160"/>
      <c r="B973" s="161"/>
      <c r="C973" s="161"/>
    </row>
    <row r="974" spans="1:3" ht="12.75" customHeight="1" x14ac:dyDescent="0.2">
      <c r="A974" s="160"/>
      <c r="B974" s="161"/>
      <c r="C974" s="161"/>
    </row>
    <row r="975" spans="1:3" ht="12.75" customHeight="1" x14ac:dyDescent="0.2">
      <c r="A975" s="160"/>
      <c r="B975" s="161"/>
      <c r="C975" s="161"/>
    </row>
    <row r="976" spans="1:3" ht="12.75" customHeight="1" x14ac:dyDescent="0.2">
      <c r="A976" s="160"/>
      <c r="B976" s="161"/>
      <c r="C976" s="161"/>
    </row>
    <row r="977" spans="1:3" ht="12.75" customHeight="1" x14ac:dyDescent="0.2">
      <c r="A977" s="160"/>
      <c r="B977" s="161"/>
      <c r="C977" s="161"/>
    </row>
    <row r="978" spans="1:3" ht="12.75" customHeight="1" x14ac:dyDescent="0.2">
      <c r="A978" s="160"/>
      <c r="B978" s="161"/>
      <c r="C978" s="161"/>
    </row>
    <row r="979" spans="1:3" ht="12.75" customHeight="1" x14ac:dyDescent="0.2">
      <c r="A979" s="160"/>
      <c r="B979" s="161"/>
      <c r="C979" s="161"/>
    </row>
    <row r="980" spans="1:3" ht="12.75" customHeight="1" x14ac:dyDescent="0.2">
      <c r="A980" s="160"/>
      <c r="B980" s="161"/>
      <c r="C980" s="161"/>
    </row>
    <row r="981" spans="1:3" ht="12.75" customHeight="1" x14ac:dyDescent="0.2">
      <c r="A981" s="160"/>
      <c r="B981" s="161"/>
      <c r="C981" s="161"/>
    </row>
    <row r="982" spans="1:3" ht="12.75" customHeight="1" x14ac:dyDescent="0.2">
      <c r="A982" s="160"/>
      <c r="B982" s="161"/>
      <c r="C982" s="161"/>
    </row>
    <row r="983" spans="1:3" ht="12.75" customHeight="1" x14ac:dyDescent="0.2">
      <c r="A983" s="160"/>
      <c r="B983" s="161"/>
      <c r="C983" s="161"/>
    </row>
    <row r="984" spans="1:3" ht="12.75" customHeight="1" x14ac:dyDescent="0.2">
      <c r="A984" s="160"/>
      <c r="B984" s="161"/>
      <c r="C984" s="161"/>
    </row>
    <row r="985" spans="1:3" ht="12.75" customHeight="1" x14ac:dyDescent="0.2">
      <c r="A985" s="160"/>
      <c r="B985" s="161"/>
      <c r="C985" s="161"/>
    </row>
    <row r="986" spans="1:3" ht="12.75" customHeight="1" x14ac:dyDescent="0.2">
      <c r="A986" s="160"/>
      <c r="B986" s="161"/>
      <c r="C986" s="161"/>
    </row>
    <row r="987" spans="1:3" ht="12.75" customHeight="1" x14ac:dyDescent="0.2">
      <c r="A987" s="160"/>
      <c r="B987" s="161"/>
      <c r="C987" s="161"/>
    </row>
    <row r="988" spans="1:3" ht="12.75" customHeight="1" x14ac:dyDescent="0.2">
      <c r="A988" s="160"/>
      <c r="B988" s="161"/>
      <c r="C988" s="161"/>
    </row>
    <row r="989" spans="1:3" ht="12.75" customHeight="1" x14ac:dyDescent="0.2">
      <c r="A989" s="160"/>
      <c r="B989" s="161"/>
      <c r="C989" s="161"/>
    </row>
    <row r="990" spans="1:3" ht="12.75" customHeight="1" x14ac:dyDescent="0.2">
      <c r="A990" s="160"/>
      <c r="B990" s="161"/>
      <c r="C990" s="161"/>
    </row>
    <row r="991" spans="1:3" ht="12.75" customHeight="1" x14ac:dyDescent="0.2">
      <c r="A991" s="160"/>
      <c r="B991" s="161"/>
      <c r="C991" s="161"/>
    </row>
    <row r="992" spans="1:3" ht="12.75" customHeight="1" x14ac:dyDescent="0.2">
      <c r="A992" s="160"/>
      <c r="B992" s="161"/>
      <c r="C992" s="161"/>
    </row>
    <row r="993" spans="1:3" ht="12.75" customHeight="1" x14ac:dyDescent="0.2">
      <c r="A993" s="160"/>
      <c r="B993" s="161"/>
      <c r="C993" s="161"/>
    </row>
    <row r="994" spans="1:3" ht="12.75" customHeight="1" x14ac:dyDescent="0.2">
      <c r="A994" s="160"/>
      <c r="B994" s="161"/>
      <c r="C994" s="161"/>
    </row>
    <row r="995" spans="1:3" ht="12.75" customHeight="1" x14ac:dyDescent="0.2">
      <c r="A995" s="160"/>
      <c r="B995" s="161"/>
      <c r="C995" s="161"/>
    </row>
    <row r="996" spans="1:3" ht="12.75" customHeight="1" x14ac:dyDescent="0.2">
      <c r="A996" s="160"/>
      <c r="B996" s="161"/>
      <c r="C996" s="161"/>
    </row>
    <row r="997" spans="1:3" ht="12.75" customHeight="1" x14ac:dyDescent="0.2">
      <c r="A997" s="160"/>
      <c r="B997" s="161"/>
      <c r="C997" s="161"/>
    </row>
    <row r="998" spans="1:3" ht="12.75" customHeight="1" x14ac:dyDescent="0.2">
      <c r="A998" s="160"/>
      <c r="B998" s="161"/>
      <c r="C998" s="161"/>
    </row>
    <row r="999" spans="1:3" ht="12.75" customHeight="1" x14ac:dyDescent="0.2">
      <c r="A999" s="160"/>
      <c r="B999" s="161"/>
      <c r="C999" s="161"/>
    </row>
    <row r="1000" spans="1:3" ht="12.75" customHeight="1" x14ac:dyDescent="0.2">
      <c r="A1000" s="160"/>
      <c r="B1000" s="161"/>
      <c r="C1000" s="161"/>
    </row>
  </sheetData>
  <mergeCells count="7">
    <mergeCell ref="A24:A25"/>
    <mergeCell ref="A29:A30"/>
    <mergeCell ref="A2:C2"/>
    <mergeCell ref="A5:A6"/>
    <mergeCell ref="A11:A12"/>
    <mergeCell ref="A16:A17"/>
    <mergeCell ref="A20:A21"/>
  </mergeCells>
  <pageMargins left="0.23622047244094491" right="0.23622047244094491" top="0.39370078740157483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REAVALIAÇÃO GERAL</vt:lpstr>
      <vt:lpstr>LEILÃO 08-2019</vt:lpstr>
      <vt:lpstr>LEILÃO 04-2020</vt:lpstr>
      <vt:lpstr>POR CONTA</vt:lpstr>
      <vt:lpstr>DEPRECIAÇÃO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Rosane</dc:creator>
  <cp:lastModifiedBy>CLIENTE</cp:lastModifiedBy>
  <cp:lastPrinted>2025-01-20T18:48:38Z</cp:lastPrinted>
  <dcterms:created xsi:type="dcterms:W3CDTF">2002-05-09T18:01:42Z</dcterms:created>
  <dcterms:modified xsi:type="dcterms:W3CDTF">2026-03-17T17:41:28Z</dcterms:modified>
</cp:coreProperties>
</file>