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ndre.silva\Desktop\"/>
    </mc:Choice>
  </mc:AlternateContent>
  <xr:revisionPtr revIDLastSave="0" documentId="13_ncr:1_{64F21F28-CEBC-4BF2-8740-6CE69E4DE2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3-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0" i="1" l="1"/>
  <c r="X30" i="1"/>
  <c r="V30" i="1"/>
  <c r="T30" i="1"/>
  <c r="R30" i="1"/>
  <c r="P30" i="1"/>
  <c r="N30" i="1"/>
  <c r="L30" i="1"/>
  <c r="J30" i="1"/>
  <c r="H30" i="1"/>
  <c r="F30" i="1"/>
  <c r="C30" i="1"/>
  <c r="Z28" i="1"/>
  <c r="X28" i="1"/>
  <c r="V28" i="1"/>
  <c r="T28" i="1"/>
  <c r="R28" i="1"/>
  <c r="P28" i="1"/>
  <c r="N28" i="1"/>
  <c r="L28" i="1"/>
  <c r="J28" i="1"/>
  <c r="H28" i="1"/>
  <c r="F28" i="1"/>
  <c r="X26" i="1"/>
  <c r="X25" i="1"/>
  <c r="J25" i="1"/>
  <c r="X24" i="1"/>
  <c r="X23" i="1"/>
  <c r="J23" i="1"/>
  <c r="X22" i="1"/>
  <c r="X21" i="1"/>
  <c r="X20" i="1"/>
  <c r="P20" i="1"/>
  <c r="J20" i="1"/>
  <c r="X19" i="1"/>
  <c r="X18" i="1"/>
  <c r="P18" i="1"/>
  <c r="J18" i="1"/>
  <c r="X17" i="1"/>
  <c r="X16" i="1"/>
  <c r="P16" i="1"/>
  <c r="J16" i="1"/>
  <c r="X15" i="1"/>
  <c r="X14" i="1"/>
  <c r="X13" i="1"/>
  <c r="R13" i="1"/>
  <c r="P13" i="1"/>
  <c r="J13" i="1"/>
  <c r="X12" i="1"/>
</calcChain>
</file>

<file path=xl/sharedStrings.xml><?xml version="1.0" encoding="utf-8"?>
<sst xmlns="http://schemas.openxmlformats.org/spreadsheetml/2006/main" count="41" uniqueCount="40">
  <si>
    <t>Empresa:</t>
  </si>
  <si>
    <t>CONSELHO REGIONAL DE MEDICINA VETERINARIA DO ES - CRMV-ES</t>
  </si>
  <si>
    <t>CNPJ:</t>
  </si>
  <si>
    <t>27.398.460/0001-76</t>
  </si>
  <si>
    <t>Cálculo:</t>
  </si>
  <si>
    <t>Folha Mensal</t>
  </si>
  <si>
    <t>Competência:</t>
  </si>
  <si>
    <t>RELAÇÃO DA FOLHA POR FUNCIONÁRIO</t>
  </si>
  <si>
    <t>Código</t>
  </si>
  <si>
    <t>Nome do Empregado</t>
  </si>
  <si>
    <t>Salário  Contratual</t>
  </si>
  <si>
    <t>Salário</t>
  </si>
  <si>
    <t>Cargo em Comissão</t>
  </si>
  <si>
    <t>Out. Prov.</t>
  </si>
  <si>
    <t>Aux. P. Saúde</t>
  </si>
  <si>
    <t>Sal. Fam.</t>
  </si>
  <si>
    <t>INSS</t>
  </si>
  <si>
    <t>IRRF</t>
  </si>
  <si>
    <t>Out. Desc.</t>
  </si>
  <si>
    <t>Honorários de Sucumbência</t>
  </si>
  <si>
    <t>Líquido</t>
  </si>
  <si>
    <t>FGTS</t>
  </si>
  <si>
    <t>Empregados</t>
  </si>
  <si>
    <t>ANDRE AMARAL E SILVA</t>
  </si>
  <si>
    <t>FELIPE GOMES SARMENTO</t>
  </si>
  <si>
    <t>GABRIELLA KARINA DAMACENA</t>
  </si>
  <si>
    <t>GABRIELLI SIMOES QUIRINO</t>
  </si>
  <si>
    <t>GEUZIMARIE DA CUNHA BARROS DE ALMEIDA</t>
  </si>
  <si>
    <t>GUILHERME NASCIMENTO ARCHANJO</t>
  </si>
  <si>
    <t>HEBER BRAGA GUIMARAES</t>
  </si>
  <si>
    <t>JOSE ANDREEY ALMEIDA TELES</t>
  </si>
  <si>
    <t>MARCOS AMARAL E SILVA</t>
  </si>
  <si>
    <t>MARIANE LUCHI DE OLIVEIRA</t>
  </si>
  <si>
    <t>MAYCON FERNANDES GUIZA</t>
  </si>
  <si>
    <t>NATALIA LUCHINI MARTINS</t>
  </si>
  <si>
    <t>ROBERTA LAVAGNOLI GAZEL</t>
  </si>
  <si>
    <t>TALITA CALEGARIO FIGUEIRA DIAS</t>
  </si>
  <si>
    <t>EMPREGADOS:</t>
  </si>
  <si>
    <t>Total:</t>
  </si>
  <si>
    <t>Todos geral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</si>
</sst>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7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3" fontId="2" fillId="0" borderId="0" xfId="0" applyNumberFormat="1" applyFont="1"/>
    <xf numFmtId="0" fontId="2" fillId="0" borderId="0" xfId="0" applyFont="1" applyAlignment="1">
      <alignment horizontal="left"/>
    </xf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0"/>
  <sheetViews>
    <sheetView tabSelected="1" topLeftCell="C7" workbookViewId="0">
      <selection activeCell="AC9" sqref="AC9"/>
    </sheetView>
  </sheetViews>
  <sheetFormatPr defaultColWidth="9" defaultRowHeight="15"/>
  <cols>
    <col min="1" max="1" width="9" hidden="1" customWidth="1"/>
    <col min="2" max="2" width="14" hidden="1" customWidth="1"/>
    <col min="3" max="3" width="24.5703125" customWidth="1"/>
    <col min="4" max="4" width="11.85546875" customWidth="1"/>
    <col min="5" max="5" width="2.7109375" hidden="1" customWidth="1"/>
    <col min="6" max="6" width="9.28515625" customWidth="1"/>
    <col min="7" max="7" width="2.7109375" hidden="1" customWidth="1"/>
    <col min="8" max="8" width="8.140625" customWidth="1"/>
    <col min="9" max="9" width="0.140625" customWidth="1"/>
    <col min="10" max="10" width="8.85546875" customWidth="1"/>
    <col min="11" max="11" width="2.7109375" hidden="1" customWidth="1"/>
    <col min="12" max="12" width="9.42578125" customWidth="1"/>
    <col min="13" max="13" width="2.85546875" hidden="1" customWidth="1"/>
    <col min="14" max="14" width="9" hidden="1" customWidth="1"/>
    <col min="15" max="15" width="2.85546875" hidden="1" customWidth="1"/>
    <col min="16" max="16" width="9.28515625" customWidth="1"/>
    <col min="17" max="17" width="0.140625" customWidth="1"/>
    <col min="18" max="18" width="9.7109375" customWidth="1"/>
    <col min="19" max="19" width="2.85546875" hidden="1" customWidth="1"/>
    <col min="20" max="20" width="9.140625" customWidth="1"/>
    <col min="21" max="21" width="2.7109375" hidden="1" customWidth="1"/>
    <col min="23" max="23" width="0.140625" customWidth="1"/>
    <col min="24" max="24" width="9" customWidth="1"/>
    <col min="25" max="26" width="0.140625" hidden="1" customWidth="1"/>
    <col min="27" max="27" width="9" hidden="1" customWidth="1"/>
  </cols>
  <sheetData>
    <row r="1" spans="2:26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>
      <c r="B2" s="1" t="s">
        <v>0</v>
      </c>
      <c r="C2" s="3" t="s">
        <v>1</v>
      </c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2:26">
      <c r="B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>
      <c r="B4" t="s">
        <v>4</v>
      </c>
      <c r="C4" s="2" t="s">
        <v>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>
      <c r="B5" t="s">
        <v>6</v>
      </c>
      <c r="C5" s="4">
        <v>46082</v>
      </c>
      <c r="D5" s="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2:26">
      <c r="C7" s="2"/>
      <c r="D7" s="2"/>
      <c r="E7" s="2"/>
      <c r="F7" s="2"/>
      <c r="G7" s="2"/>
      <c r="H7" s="2"/>
      <c r="I7" s="2"/>
      <c r="J7" s="3" t="s">
        <v>7</v>
      </c>
      <c r="K7" s="3"/>
      <c r="L7" s="3"/>
      <c r="M7" s="3"/>
      <c r="N7" s="3"/>
      <c r="O7" s="3"/>
      <c r="P7" s="3"/>
      <c r="Q7" s="2"/>
      <c r="R7" s="2"/>
      <c r="S7" s="2"/>
      <c r="T7" s="2"/>
      <c r="U7" s="2"/>
      <c r="V7" s="2"/>
      <c r="W7" s="2"/>
      <c r="X7" s="2"/>
      <c r="Y7" s="2"/>
      <c r="Z7" s="2"/>
    </row>
    <row r="8" spans="2:26" ht="10.5" customHeight="1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2:26" ht="55.5" customHeight="1">
      <c r="B9" s="1" t="s">
        <v>8</v>
      </c>
      <c r="C9" s="3" t="s">
        <v>9</v>
      </c>
      <c r="D9" s="5" t="s">
        <v>10</v>
      </c>
      <c r="E9" s="2"/>
      <c r="F9" s="6" t="s">
        <v>11</v>
      </c>
      <c r="G9" s="6"/>
      <c r="H9" s="5" t="s">
        <v>12</v>
      </c>
      <c r="I9" s="6"/>
      <c r="J9" s="6" t="s">
        <v>13</v>
      </c>
      <c r="K9" s="6"/>
      <c r="L9" s="6" t="s">
        <v>14</v>
      </c>
      <c r="M9" s="6"/>
      <c r="N9" s="6" t="s">
        <v>15</v>
      </c>
      <c r="O9" s="6"/>
      <c r="P9" s="6" t="s">
        <v>16</v>
      </c>
      <c r="Q9" s="6"/>
      <c r="R9" s="6" t="s">
        <v>17</v>
      </c>
      <c r="S9" s="6"/>
      <c r="T9" s="6" t="s">
        <v>18</v>
      </c>
      <c r="U9" s="6"/>
      <c r="V9" s="5" t="s">
        <v>19</v>
      </c>
      <c r="W9" s="6"/>
      <c r="X9" s="6" t="s">
        <v>20</v>
      </c>
      <c r="Y9" s="6"/>
      <c r="Z9" s="6" t="s">
        <v>21</v>
      </c>
    </row>
    <row r="10" spans="2:26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2:26">
      <c r="B11" s="1" t="s">
        <v>22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2:26">
      <c r="B12">
        <v>1176</v>
      </c>
      <c r="C12" s="2" t="s">
        <v>23</v>
      </c>
      <c r="D12" s="7">
        <v>3782.98</v>
      </c>
      <c r="E12" s="2"/>
      <c r="F12" s="7">
        <v>3782.98</v>
      </c>
      <c r="G12" s="7"/>
      <c r="H12" s="7">
        <v>4900</v>
      </c>
      <c r="I12" s="7"/>
      <c r="J12" s="7">
        <v>400</v>
      </c>
      <c r="K12" s="7"/>
      <c r="L12" s="7">
        <v>1638.75</v>
      </c>
      <c r="M12" s="7"/>
      <c r="N12" s="7">
        <v>0</v>
      </c>
      <c r="O12" s="7"/>
      <c r="P12" s="7">
        <v>988.07</v>
      </c>
      <c r="Q12" s="7"/>
      <c r="R12" s="7">
        <v>1155.23</v>
      </c>
      <c r="S12" s="7"/>
      <c r="T12" s="7">
        <v>0</v>
      </c>
      <c r="U12" s="7"/>
      <c r="V12" s="7">
        <v>0</v>
      </c>
      <c r="W12" s="7"/>
      <c r="X12" s="7">
        <f t="shared" ref="X12:X25" si="0">F12+H12+J12+L12+N12-P12-R12-T12+V12</f>
        <v>8578.43</v>
      </c>
      <c r="Y12" s="7"/>
      <c r="Z12" s="7">
        <v>694.63</v>
      </c>
    </row>
    <row r="13" spans="2:26">
      <c r="B13">
        <v>1270</v>
      </c>
      <c r="C13" s="2" t="s">
        <v>24</v>
      </c>
      <c r="D13" s="7">
        <v>8472.44</v>
      </c>
      <c r="E13" s="2"/>
      <c r="F13" s="7">
        <v>6495.54</v>
      </c>
      <c r="G13" s="7"/>
      <c r="H13" s="7">
        <v>0</v>
      </c>
      <c r="I13" s="7"/>
      <c r="J13" s="7">
        <f>658.96+1976.9+14.69</f>
        <v>2650.55</v>
      </c>
      <c r="K13" s="7"/>
      <c r="L13" s="7">
        <v>723.14</v>
      </c>
      <c r="M13" s="7"/>
      <c r="N13" s="7">
        <v>0</v>
      </c>
      <c r="O13" s="7"/>
      <c r="P13" s="7">
        <f>291.89+710.87</f>
        <v>1002.76</v>
      </c>
      <c r="Q13" s="7"/>
      <c r="R13" s="7">
        <f>261.59+1236.99</f>
        <v>1498.58</v>
      </c>
      <c r="S13" s="7"/>
      <c r="T13" s="7">
        <v>2082.38</v>
      </c>
      <c r="U13" s="7"/>
      <c r="V13" s="9">
        <v>1774.13</v>
      </c>
      <c r="W13" s="7"/>
      <c r="X13" s="7">
        <f t="shared" si="0"/>
        <v>7059.64</v>
      </c>
      <c r="Y13" s="7"/>
      <c r="Z13" s="7">
        <v>730.51</v>
      </c>
    </row>
    <row r="14" spans="2:26">
      <c r="B14">
        <v>1177</v>
      </c>
      <c r="C14" s="2" t="s">
        <v>25</v>
      </c>
      <c r="D14" s="7">
        <v>2433.4299999999998</v>
      </c>
      <c r="E14" s="2"/>
      <c r="F14" s="7">
        <v>2433.4299999999998</v>
      </c>
      <c r="G14" s="7"/>
      <c r="H14" s="7">
        <v>2370.86</v>
      </c>
      <c r="I14" s="7"/>
      <c r="J14" s="7">
        <v>0</v>
      </c>
      <c r="K14" s="7"/>
      <c r="L14" s="7">
        <v>723.14</v>
      </c>
      <c r="M14" s="7"/>
      <c r="N14" s="7">
        <v>0</v>
      </c>
      <c r="O14" s="7"/>
      <c r="P14" s="7">
        <v>474.1</v>
      </c>
      <c r="Q14" s="7"/>
      <c r="R14" s="7">
        <v>0</v>
      </c>
      <c r="S14" s="7"/>
      <c r="T14" s="7">
        <v>0</v>
      </c>
      <c r="U14" s="7"/>
      <c r="V14" s="7">
        <v>0</v>
      </c>
      <c r="W14" s="7"/>
      <c r="X14" s="7">
        <f t="shared" si="0"/>
        <v>5053.33</v>
      </c>
      <c r="Y14" s="7"/>
      <c r="Z14" s="7">
        <v>384.34</v>
      </c>
    </row>
    <row r="15" spans="2:26">
      <c r="B15">
        <v>1240</v>
      </c>
      <c r="C15" s="2" t="s">
        <v>26</v>
      </c>
      <c r="D15" s="7">
        <v>2293.52</v>
      </c>
      <c r="E15" s="2"/>
      <c r="F15" s="7">
        <v>2293.52</v>
      </c>
      <c r="G15" s="7"/>
      <c r="H15" s="7">
        <v>0</v>
      </c>
      <c r="I15" s="7"/>
      <c r="J15" s="7">
        <v>2200</v>
      </c>
      <c r="K15" s="7"/>
      <c r="L15" s="7">
        <v>532.66999999999996</v>
      </c>
      <c r="M15" s="7"/>
      <c r="N15" s="7">
        <v>0</v>
      </c>
      <c r="O15" s="7"/>
      <c r="P15" s="7">
        <v>430.59</v>
      </c>
      <c r="Q15" s="7"/>
      <c r="R15" s="7">
        <v>0</v>
      </c>
      <c r="S15" s="7"/>
      <c r="T15" s="7">
        <v>0</v>
      </c>
      <c r="U15" s="7"/>
      <c r="V15" s="7">
        <v>0</v>
      </c>
      <c r="W15" s="7"/>
      <c r="X15" s="7">
        <f t="shared" si="0"/>
        <v>4595.6000000000004</v>
      </c>
      <c r="Y15" s="7"/>
      <c r="Z15" s="7">
        <v>359.48</v>
      </c>
    </row>
    <row r="16" spans="2:26">
      <c r="B16">
        <v>1178</v>
      </c>
      <c r="C16" s="2" t="s">
        <v>27</v>
      </c>
      <c r="D16" s="7">
        <v>3203.74</v>
      </c>
      <c r="E16" s="2"/>
      <c r="F16" s="7">
        <v>1708.66</v>
      </c>
      <c r="G16" s="7"/>
      <c r="H16" s="7">
        <v>0</v>
      </c>
      <c r="I16" s="7"/>
      <c r="J16" s="7">
        <f>498.36+1495.08+355.97+1067.91</f>
        <v>3417.32</v>
      </c>
      <c r="K16" s="7"/>
      <c r="L16" s="7">
        <v>1335.71</v>
      </c>
      <c r="M16" s="7"/>
      <c r="N16" s="7">
        <v>0</v>
      </c>
      <c r="O16" s="7"/>
      <c r="P16" s="7">
        <f>162.35+41.04+129.45</f>
        <v>332.84</v>
      </c>
      <c r="Q16" s="7"/>
      <c r="R16" s="7">
        <v>0</v>
      </c>
      <c r="S16" s="7"/>
      <c r="T16" s="7">
        <v>3254.97</v>
      </c>
      <c r="U16" s="7"/>
      <c r="V16" s="7">
        <v>0</v>
      </c>
      <c r="W16" s="7"/>
      <c r="X16" s="7">
        <f t="shared" si="0"/>
        <v>2873.88</v>
      </c>
      <c r="Y16" s="7"/>
      <c r="Z16" s="7">
        <v>296.16000000000003</v>
      </c>
    </row>
    <row r="17" spans="2:26">
      <c r="B17">
        <v>1268</v>
      </c>
      <c r="C17" s="2" t="s">
        <v>28</v>
      </c>
      <c r="D17" s="7">
        <v>5200</v>
      </c>
      <c r="E17" s="7"/>
      <c r="F17" s="7">
        <v>5200</v>
      </c>
      <c r="G17" s="7"/>
      <c r="H17" s="7">
        <v>0</v>
      </c>
      <c r="I17" s="7"/>
      <c r="J17" s="7">
        <v>0</v>
      </c>
      <c r="K17" s="7"/>
      <c r="L17" s="7">
        <v>1075.26</v>
      </c>
      <c r="M17" s="7"/>
      <c r="N17" s="7">
        <v>0</v>
      </c>
      <c r="O17" s="7"/>
      <c r="P17" s="7">
        <v>529.5</v>
      </c>
      <c r="Q17" s="7"/>
      <c r="R17" s="7">
        <v>71.62</v>
      </c>
      <c r="S17" s="7"/>
      <c r="T17" s="7">
        <v>0</v>
      </c>
      <c r="U17" s="7"/>
      <c r="V17" s="7"/>
      <c r="W17" s="7"/>
      <c r="X17" s="7">
        <f t="shared" si="0"/>
        <v>5674.14</v>
      </c>
      <c r="Y17" s="7"/>
      <c r="Z17" s="7">
        <v>416</v>
      </c>
    </row>
    <row r="18" spans="2:26">
      <c r="B18">
        <v>1239</v>
      </c>
      <c r="C18" s="2" t="s">
        <v>29</v>
      </c>
      <c r="D18" s="7">
        <v>3759.42</v>
      </c>
      <c r="E18" s="2"/>
      <c r="F18" s="7">
        <v>2130.33</v>
      </c>
      <c r="G18" s="7"/>
      <c r="H18" s="7">
        <v>0</v>
      </c>
      <c r="I18" s="7"/>
      <c r="J18" s="7">
        <f>543.02+1629.09</f>
        <v>2172.11</v>
      </c>
      <c r="K18" s="7"/>
      <c r="L18" s="7">
        <v>849.99</v>
      </c>
      <c r="M18" s="7"/>
      <c r="N18" s="7">
        <v>0</v>
      </c>
      <c r="O18" s="7"/>
      <c r="P18" s="7">
        <f>184.43+53.05+167.4</f>
        <v>404.88</v>
      </c>
      <c r="Q18" s="7"/>
      <c r="R18" s="7">
        <v>0</v>
      </c>
      <c r="S18" s="7"/>
      <c r="T18" s="7">
        <v>1987.68</v>
      </c>
      <c r="U18" s="7"/>
      <c r="V18" s="7">
        <v>0</v>
      </c>
      <c r="W18" s="7"/>
      <c r="X18" s="7">
        <f t="shared" si="0"/>
        <v>2759.87</v>
      </c>
      <c r="Y18" s="7"/>
      <c r="Z18" s="7">
        <v>344.19</v>
      </c>
    </row>
    <row r="19" spans="2:26">
      <c r="B19">
        <v>1273</v>
      </c>
      <c r="C19" s="2" t="s">
        <v>30</v>
      </c>
      <c r="D19" s="7">
        <v>4200</v>
      </c>
      <c r="E19" s="2"/>
      <c r="F19" s="7">
        <v>4200</v>
      </c>
      <c r="G19" s="7"/>
      <c r="H19" s="7">
        <v>0</v>
      </c>
      <c r="I19" s="7"/>
      <c r="J19" s="7">
        <v>400</v>
      </c>
      <c r="K19" s="7"/>
      <c r="L19" s="7">
        <v>0</v>
      </c>
      <c r="M19" s="7"/>
      <c r="N19" s="7">
        <v>0</v>
      </c>
      <c r="O19" s="7"/>
      <c r="P19" s="7">
        <v>392.58</v>
      </c>
      <c r="Q19" s="7"/>
      <c r="R19" s="7">
        <v>0</v>
      </c>
      <c r="S19" s="7"/>
      <c r="T19" s="7">
        <v>0</v>
      </c>
      <c r="U19" s="7"/>
      <c r="V19" s="7">
        <v>0</v>
      </c>
      <c r="W19" s="7"/>
      <c r="X19" s="7">
        <f t="shared" si="0"/>
        <v>4207.42</v>
      </c>
      <c r="Y19" s="7"/>
      <c r="Z19" s="7">
        <v>336</v>
      </c>
    </row>
    <row r="20" spans="2:26">
      <c r="B20">
        <v>1180</v>
      </c>
      <c r="C20" s="2" t="s">
        <v>31</v>
      </c>
      <c r="D20" s="7">
        <v>2801.22</v>
      </c>
      <c r="E20" s="2"/>
      <c r="F20" s="7">
        <v>1493.98</v>
      </c>
      <c r="G20" s="7"/>
      <c r="H20" s="7">
        <v>0</v>
      </c>
      <c r="I20" s="7"/>
      <c r="J20" s="7">
        <f>53.42+29.21+34.21+803.19+685.67+1253.82+1066.67</f>
        <v>3926.19</v>
      </c>
      <c r="K20" s="7"/>
      <c r="L20" s="7">
        <v>974.64</v>
      </c>
      <c r="M20" s="7"/>
      <c r="N20" s="7">
        <v>0</v>
      </c>
      <c r="O20" s="7"/>
      <c r="P20" s="7">
        <f>254.5+89.17+216.65</f>
        <v>560.32000000000005</v>
      </c>
      <c r="Q20" s="7"/>
      <c r="R20" s="7">
        <v>0</v>
      </c>
      <c r="S20" s="7"/>
      <c r="T20" s="7">
        <v>2488.1799999999998</v>
      </c>
      <c r="U20" s="7"/>
      <c r="V20" s="7">
        <v>0</v>
      </c>
      <c r="W20" s="7"/>
      <c r="X20" s="7">
        <f t="shared" si="0"/>
        <v>3346.31</v>
      </c>
      <c r="Y20" s="7"/>
      <c r="Z20" s="7">
        <v>433.61</v>
      </c>
    </row>
    <row r="21" spans="2:26">
      <c r="B21">
        <v>1181</v>
      </c>
      <c r="C21" s="2" t="s">
        <v>32</v>
      </c>
      <c r="D21" s="7">
        <v>4710.3900000000003</v>
      </c>
      <c r="E21" s="2"/>
      <c r="F21" s="7">
        <v>4710.3900000000003</v>
      </c>
      <c r="G21" s="7"/>
      <c r="H21" s="7">
        <v>0</v>
      </c>
      <c r="I21" s="7"/>
      <c r="J21" s="7">
        <v>0</v>
      </c>
      <c r="K21" s="7"/>
      <c r="L21" s="7">
        <v>1098.55</v>
      </c>
      <c r="M21" s="7"/>
      <c r="N21" s="7">
        <v>0</v>
      </c>
      <c r="O21" s="7"/>
      <c r="P21" s="7">
        <v>460.95</v>
      </c>
      <c r="Q21" s="7"/>
      <c r="R21" s="7">
        <v>0</v>
      </c>
      <c r="S21" s="7"/>
      <c r="T21" s="7">
        <v>0</v>
      </c>
      <c r="U21" s="7"/>
      <c r="V21" s="7">
        <v>0</v>
      </c>
      <c r="W21" s="7"/>
      <c r="X21" s="7">
        <f t="shared" si="0"/>
        <v>5347.99</v>
      </c>
      <c r="Y21" s="7"/>
      <c r="Z21" s="7">
        <v>376.83</v>
      </c>
    </row>
    <row r="22" spans="2:26">
      <c r="B22">
        <v>1252</v>
      </c>
      <c r="C22" s="2" t="s">
        <v>33</v>
      </c>
      <c r="D22" s="7">
        <v>2293.52</v>
      </c>
      <c r="E22" s="2"/>
      <c r="F22" s="7">
        <v>2293.52</v>
      </c>
      <c r="G22" s="7"/>
      <c r="H22" s="7">
        <v>0</v>
      </c>
      <c r="I22" s="7"/>
      <c r="J22" s="7">
        <v>800</v>
      </c>
      <c r="K22" s="7"/>
      <c r="L22" s="7">
        <v>625.27</v>
      </c>
      <c r="M22" s="7"/>
      <c r="N22" s="7">
        <v>0</v>
      </c>
      <c r="O22" s="7"/>
      <c r="P22" s="7">
        <v>259.81</v>
      </c>
      <c r="Q22" s="7"/>
      <c r="R22" s="7">
        <v>0</v>
      </c>
      <c r="S22" s="7"/>
      <c r="T22" s="7">
        <v>0</v>
      </c>
      <c r="U22" s="7"/>
      <c r="V22" s="7"/>
      <c r="W22" s="7"/>
      <c r="X22" s="7">
        <f t="shared" si="0"/>
        <v>3458.98</v>
      </c>
      <c r="Y22" s="7"/>
      <c r="Z22" s="7">
        <v>247.48</v>
      </c>
    </row>
    <row r="23" spans="2:26">
      <c r="B23">
        <v>1224</v>
      </c>
      <c r="C23" s="2" t="s">
        <v>34</v>
      </c>
      <c r="D23" s="7">
        <v>2293.52</v>
      </c>
      <c r="E23" s="2"/>
      <c r="F23" s="7">
        <v>2293.52</v>
      </c>
      <c r="G23" s="7"/>
      <c r="H23" s="7">
        <v>0</v>
      </c>
      <c r="I23" s="7"/>
      <c r="J23" s="7">
        <f>2000+1189.62</f>
        <v>3189.62</v>
      </c>
      <c r="K23" s="7"/>
      <c r="L23" s="7">
        <v>691.39</v>
      </c>
      <c r="M23" s="7"/>
      <c r="N23" s="7">
        <v>0</v>
      </c>
      <c r="O23" s="7"/>
      <c r="P23" s="7">
        <v>569.14</v>
      </c>
      <c r="Q23" s="7"/>
      <c r="R23" s="7">
        <v>183.58</v>
      </c>
      <c r="S23" s="7"/>
      <c r="T23" s="7">
        <v>0</v>
      </c>
      <c r="U23" s="7"/>
      <c r="V23" s="7">
        <v>0</v>
      </c>
      <c r="W23" s="7"/>
      <c r="X23" s="7">
        <f t="shared" si="0"/>
        <v>5421.81</v>
      </c>
      <c r="Y23" s="7"/>
      <c r="Z23" s="7">
        <v>438.65</v>
      </c>
    </row>
    <row r="24" spans="2:26">
      <c r="B24">
        <v>1183</v>
      </c>
      <c r="C24" s="2" t="s">
        <v>35</v>
      </c>
      <c r="D24" s="7">
        <v>5692.98</v>
      </c>
      <c r="E24" s="2"/>
      <c r="F24" s="7">
        <v>5692.98</v>
      </c>
      <c r="G24" s="7"/>
      <c r="H24" s="7">
        <v>0</v>
      </c>
      <c r="I24" s="7"/>
      <c r="J24" s="7">
        <v>0</v>
      </c>
      <c r="K24" s="7"/>
      <c r="L24" s="7">
        <v>0</v>
      </c>
      <c r="M24" s="7"/>
      <c r="N24" s="7">
        <v>0</v>
      </c>
      <c r="O24" s="7"/>
      <c r="P24" s="7">
        <v>598.51</v>
      </c>
      <c r="Q24" s="7"/>
      <c r="R24" s="7">
        <v>1040.76</v>
      </c>
      <c r="S24" s="7"/>
      <c r="T24" s="7">
        <v>0</v>
      </c>
      <c r="U24" s="7"/>
      <c r="V24" s="9">
        <v>1774.13</v>
      </c>
      <c r="W24" s="7"/>
      <c r="X24" s="7">
        <f t="shared" si="0"/>
        <v>5827.84</v>
      </c>
      <c r="Y24" s="7"/>
      <c r="Z24" s="7">
        <v>455.43</v>
      </c>
    </row>
    <row r="25" spans="2:26">
      <c r="B25">
        <v>1185</v>
      </c>
      <c r="C25" s="2" t="s">
        <v>36</v>
      </c>
      <c r="D25" s="7">
        <v>4710.3900000000003</v>
      </c>
      <c r="E25" s="2"/>
      <c r="F25" s="7">
        <v>4710.3900000000003</v>
      </c>
      <c r="G25" s="7"/>
      <c r="H25" s="7">
        <v>0</v>
      </c>
      <c r="I25" s="7"/>
      <c r="J25" s="7">
        <f>400+2000</f>
        <v>2400</v>
      </c>
      <c r="K25" s="7"/>
      <c r="L25" s="7">
        <v>1514.1</v>
      </c>
      <c r="M25" s="7"/>
      <c r="N25" s="7">
        <v>0</v>
      </c>
      <c r="O25" s="7"/>
      <c r="P25" s="7">
        <v>740.95</v>
      </c>
      <c r="Q25" s="7"/>
      <c r="R25" s="7">
        <v>595.55999999999995</v>
      </c>
      <c r="S25" s="7"/>
      <c r="T25" s="7">
        <v>0</v>
      </c>
      <c r="U25" s="7"/>
      <c r="V25" s="7">
        <v>0</v>
      </c>
      <c r="W25" s="7"/>
      <c r="X25" s="7">
        <f t="shared" si="0"/>
        <v>7287.98</v>
      </c>
      <c r="Y25" s="7"/>
      <c r="Z25" s="7">
        <v>536.83000000000004</v>
      </c>
    </row>
    <row r="26" spans="2:26">
      <c r="C26" s="2"/>
      <c r="D26" s="7"/>
      <c r="E26" s="2"/>
      <c r="F26" s="7"/>
      <c r="G26" s="7"/>
      <c r="H26" s="7"/>
      <c r="I26" s="7"/>
      <c r="J26" s="7"/>
      <c r="K26" s="7"/>
      <c r="L26" s="7"/>
      <c r="M26" s="7"/>
      <c r="N26" s="7">
        <v>0</v>
      </c>
      <c r="O26" s="7"/>
      <c r="P26" s="7"/>
      <c r="Q26" s="7"/>
      <c r="R26" s="7"/>
      <c r="S26" s="7"/>
      <c r="T26" s="7"/>
      <c r="U26" s="7"/>
      <c r="V26" s="7">
        <v>0</v>
      </c>
      <c r="W26" s="7"/>
      <c r="X26" s="7">
        <f>F26+J26+N26-P26-R26-T26+V26</f>
        <v>0</v>
      </c>
      <c r="Y26" s="7"/>
      <c r="Z26" s="7"/>
    </row>
    <row r="27" spans="2:26">
      <c r="C27" s="2"/>
      <c r="D27" s="2"/>
      <c r="E27" s="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2:26">
      <c r="B28" t="s">
        <v>37</v>
      </c>
      <c r="C28" s="8">
        <v>14</v>
      </c>
      <c r="D28" s="8" t="s">
        <v>38</v>
      </c>
      <c r="E28" s="2"/>
      <c r="F28" s="7">
        <f>SUM(F12:F25)</f>
        <v>49439.24</v>
      </c>
      <c r="G28" s="7"/>
      <c r="H28" s="7">
        <f>SUM(H12:H25)</f>
        <v>7270.86</v>
      </c>
      <c r="I28" s="7"/>
      <c r="J28" s="7">
        <f>SUM(J12:J25)</f>
        <v>21555.79</v>
      </c>
      <c r="K28" s="7"/>
      <c r="L28" s="7">
        <f>SUM(L12:L25)</f>
        <v>11782.61</v>
      </c>
      <c r="M28" s="7"/>
      <c r="N28" s="7">
        <f>SUM(N12:N27)</f>
        <v>0</v>
      </c>
      <c r="O28" s="7"/>
      <c r="P28" s="7">
        <f>SUM(P12:P25)</f>
        <v>7745</v>
      </c>
      <c r="Q28" s="7"/>
      <c r="R28" s="7">
        <f>SUM(R12:R25)</f>
        <v>4545.33</v>
      </c>
      <c r="S28" s="7"/>
      <c r="T28" s="7">
        <f>SUM(T12:T25)</f>
        <v>9813.2099999999991</v>
      </c>
      <c r="U28" s="7"/>
      <c r="V28" s="7">
        <f>SUM(V12:V27)</f>
        <v>3548.26</v>
      </c>
      <c r="W28" s="7"/>
      <c r="X28" s="7">
        <f>SUM(X12:X25)</f>
        <v>71493.22</v>
      </c>
      <c r="Y28" s="7"/>
      <c r="Z28" s="7">
        <f>SUM(Z12:Z25)</f>
        <v>6050.14</v>
      </c>
    </row>
    <row r="29" spans="2:26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2:26">
      <c r="B30" t="s">
        <v>39</v>
      </c>
      <c r="C30" s="8">
        <f>C28</f>
        <v>14</v>
      </c>
      <c r="D30" s="8" t="s">
        <v>38</v>
      </c>
      <c r="E30" s="2"/>
      <c r="F30" s="7">
        <f>F28</f>
        <v>49439.24</v>
      </c>
      <c r="G30" s="7"/>
      <c r="H30" s="7">
        <f>H28</f>
        <v>7270.86</v>
      </c>
      <c r="I30" s="2"/>
      <c r="J30" s="7">
        <f>J28</f>
        <v>21555.79</v>
      </c>
      <c r="K30" s="7"/>
      <c r="L30" s="7">
        <f>L28</f>
        <v>11782.61</v>
      </c>
      <c r="M30" s="2"/>
      <c r="N30" s="7">
        <f>N28</f>
        <v>0</v>
      </c>
      <c r="O30" s="2"/>
      <c r="P30" s="7">
        <f>P28</f>
        <v>7745</v>
      </c>
      <c r="Q30" s="2"/>
      <c r="R30" s="7">
        <f>R28</f>
        <v>4545.33</v>
      </c>
      <c r="S30" s="2"/>
      <c r="T30" s="7">
        <f>T28</f>
        <v>9813.2099999999991</v>
      </c>
      <c r="U30" s="2"/>
      <c r="V30" s="7">
        <f>V28</f>
        <v>3548.26</v>
      </c>
      <c r="W30" s="2"/>
      <c r="X30" s="7">
        <f>X28</f>
        <v>71493.22</v>
      </c>
      <c r="Y30" s="2"/>
      <c r="Z30" s="7">
        <f>Z28</f>
        <v>6050.14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03-2026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 Amaral e Silva</cp:lastModifiedBy>
  <dcterms:created xsi:type="dcterms:W3CDTF">2015-06-05T18:19:00Z</dcterms:created>
  <dcterms:modified xsi:type="dcterms:W3CDTF">2026-05-19T13:27:44Z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BFEBF224817144FCB2182FA8D188F7F7_13</vt:lpwstr>
  </property>
  <property fmtid="{D5CDD505-2E9C-101B-9397-08002B2CF9AE}" pid="3" name="KSOProductBuildVer">
    <vt:lpwstr>1046-12.1.0.26372</vt:lpwstr>
  </property>
  <property fmtid="{D5CDD505-2E9C-101B-9397-08002B2CF9AE}" pid="4" name="CalculationRule">
    <vt:i4>0</vt:i4>
  </property>
</Properties>
</file>