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05-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<sst xmlns="http://schemas.openxmlformats.org/spreadsheetml/2006/main" count="41" uniqueCount="40">
  <si>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Empresa:</t>
  </si>
  <si>
    <t>CONSELHO REGIONAL DE MEDICINA VETERINARIA DO ES - CRMV-ES</t>
  </si>
  <si>
    <t>CNPJ:</t>
  </si>
  <si>
    <t>27.398.460/0001-76</t>
  </si>
  <si>
    <t>Cálculo:</t>
  </si>
  <si>
    <t>Folha Mensal</t>
  </si>
  <si>
    <t>Competência:</t>
  </si>
  <si>
    <t>RELAÇÃO DA FOLHA POR FUNCIONÁRIO</t>
  </si>
  <si>
    <t>Código</t>
  </si>
  <si>
    <t>Nome do Empregado</t>
  </si>
  <si>
    <t>Salário  Contratual</t>
  </si>
  <si>
    <t>Salário</t>
  </si>
  <si>
    <t>Cargo em Comissão</t>
  </si>
  <si>
    <t>Out. Prov.</t>
  </si>
  <si>
    <t>Aux. P. Saúde</t>
  </si>
  <si>
    <t>Sal. Fam.</t>
  </si>
  <si>
    <t>INSS</t>
  </si>
  <si>
    <t>IRRF</t>
  </si>
  <si>
    <t>Out. Desc.</t>
  </si>
  <si>
    <t>Honorários de Sucumbência</t>
  </si>
  <si>
    <t>Líquido</t>
  </si>
  <si>
    <t>FGTS</t>
  </si>
  <si>
    <t>Empregados</t>
  </si>
  <si>
    <t>ANDRE AMARAL E SILVA</t>
  </si>
  <si>
    <t>FELIPE GOMES SARMENTO</t>
  </si>
  <si>
    <t>GABRIELLA KARINA DAMACENA</t>
  </si>
  <si>
    <t>GABRIELLI SIMOES QUIRINO</t>
  </si>
  <si>
    <t>GEUZIMARIE DA CUNHA BARROS DE ALMEIDA</t>
  </si>
  <si>
    <t>GUILHERME NASCIMENTO ARCHANJO</t>
  </si>
  <si>
    <t>HEBER BRAGA GUIMARAES</t>
  </si>
  <si>
    <t>JOSE ANDREEY ALMEIDA TELES</t>
  </si>
  <si>
    <t>MARCOS AMARAL E SILVA</t>
  </si>
  <si>
    <t>MARIANE LUCHI DE OLIVEIRA</t>
  </si>
  <si>
    <t>MAYCON FERNANDES GUIZA</t>
  </si>
  <si>
    <t>NATALIA LUCHINI MARTINS</t>
  </si>
  <si>
    <t>ROBERTA LAVAGNOLI GAZEL</t>
  </si>
  <si>
    <t>TALITA CALEGARIO FIGUEIRA DIAS</t>
  </si>
  <si>
    <t>EMPREGADOS:</t>
  </si>
  <si>
    <t>Total:</t>
  </si>
  <si>
    <t>Todos geral 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</si>
</sst>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17" fontId="0" fillId="0" borderId="0" xfId="0" applyNumberForma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76" fontId="0" fillId="0" borderId="0" xfId="0" applyNumberFormat="1"/>
    <xf numFmtId="0" fontId="0" fillId="0" borderId="0" xfId="0" applyAlignment="1">
      <alignment horizontal="left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Z30"/>
  <sheetViews>
    <sheetView tabSelected="1" zoomScale="115" zoomScaleNormal="115" topLeftCell="A4" workbookViewId="0">
      <selection activeCell="X12" sqref="X12"/>
    </sheetView>
  </sheetViews>
  <sheetFormatPr defaultColWidth="9" defaultRowHeight="15"/>
  <cols>
    <col min="1" max="1" width="0.361904761904762" customWidth="1"/>
    <col min="2" max="2" width="14" hidden="1" customWidth="1"/>
    <col min="3" max="3" width="34.7714285714286" customWidth="1"/>
    <col min="4" max="4" width="12.0380952380952" customWidth="1"/>
    <col min="5" max="5" width="2.71428571428571" hidden="1" customWidth="1"/>
    <col min="6" max="6" width="12.7809523809524" customWidth="1"/>
    <col min="7" max="7" width="2.71428571428571" hidden="1" customWidth="1"/>
    <col min="8" max="8" width="12.2952380952381" customWidth="1"/>
    <col min="9" max="9" width="2.85714285714286" hidden="1" customWidth="1"/>
    <col min="10" max="10" width="13.5714285714286" customWidth="1"/>
    <col min="11" max="11" width="0.114285714285714" customWidth="1"/>
    <col min="12" max="12" width="13.1428571428571" customWidth="1"/>
    <col min="13" max="13" width="2.85714285714286" hidden="1" customWidth="1"/>
    <col min="14" max="14" width="9" hidden="1" customWidth="1"/>
    <col min="15" max="15" width="2.85714285714286" hidden="1" customWidth="1"/>
    <col min="16" max="16" width="12.0380952380952" customWidth="1"/>
    <col min="17" max="17" width="2.71428571428571" hidden="1" customWidth="1"/>
    <col min="18" max="18" width="12" hidden="1" customWidth="1"/>
    <col min="19" max="19" width="2.85714285714286" hidden="1" customWidth="1"/>
    <col min="20" max="20" width="13.8571428571429" customWidth="1"/>
    <col min="21" max="21" width="0.114285714285714" customWidth="1"/>
    <col min="22" max="22" width="8.93333333333333" customWidth="1"/>
    <col min="23" max="23" width="2.42857142857143" hidden="1" customWidth="1"/>
    <col min="24" max="24" width="14.8952380952381" customWidth="1"/>
    <col min="25" max="25" width="2.71428571428571" hidden="1" customWidth="1"/>
    <col min="26" max="26" width="11.5714285714286" hidden="1" customWidth="1"/>
  </cols>
  <sheetData>
    <row r="2" spans="2:26">
      <c r="B2" s="1" t="s">
        <v>0</v>
      </c>
      <c r="C2" s="1" t="s">
        <v>1</v>
      </c>
      <c r="D2" s="1"/>
    </row>
    <row r="3" spans="2:26">
      <c r="B3" t="s">
        <v>2</v>
      </c>
      <c r="C3" t="s">
        <v>3</v>
      </c>
    </row>
    <row r="4" spans="2:26">
      <c r="B4" t="s">
        <v>4</v>
      </c>
      <c r="C4" t="s">
        <v>5</v>
      </c>
    </row>
    <row r="5" spans="2:26">
      <c r="B5" t="s">
        <v>6</v>
      </c>
      <c r="C5" s="2">
        <v>46143</v>
      </c>
      <c r="D5" s="2"/>
    </row>
    <row r="7" spans="2:26">
      <c r="J7" s="1" t="s">
        <v>7</v>
      </c>
      <c r="K7" s="1"/>
      <c r="L7" s="1"/>
      <c r="M7" s="1"/>
      <c r="N7" s="1"/>
      <c r="O7" s="1"/>
      <c r="P7" s="1"/>
    </row>
    <row r="8" ht="10.5" customHeight="1"/>
    <row r="9" ht="55.5" customHeight="1" spans="2:26">
      <c r="B9" s="1" t="s">
        <v>8</v>
      </c>
      <c r="C9" s="1" t="s">
        <v>9</v>
      </c>
      <c r="D9" s="3" t="s">
        <v>10</v>
      </c>
      <c r="F9" s="4" t="s">
        <v>11</v>
      </c>
      <c r="G9" s="4"/>
      <c r="H9" s="3" t="s">
        <v>12</v>
      </c>
      <c r="I9" s="4"/>
      <c r="J9" s="4" t="s">
        <v>13</v>
      </c>
      <c r="K9" s="4"/>
      <c r="L9" s="4" t="s">
        <v>14</v>
      </c>
      <c r="M9" s="4"/>
      <c r="N9" s="4" t="s">
        <v>15</v>
      </c>
      <c r="O9" s="4"/>
      <c r="P9" s="4" t="s">
        <v>16</v>
      </c>
      <c r="Q9" s="4"/>
      <c r="R9" s="4" t="s">
        <v>17</v>
      </c>
      <c r="S9" s="4"/>
      <c r="T9" s="4" t="s">
        <v>18</v>
      </c>
      <c r="U9" s="4"/>
      <c r="V9" s="3" t="s">
        <v>19</v>
      </c>
      <c r="W9" s="4"/>
      <c r="X9" s="4" t="s">
        <v>20</v>
      </c>
      <c r="Y9" s="4"/>
      <c r="Z9" s="4" t="s">
        <v>21</v>
      </c>
    </row>
    <row r="11" spans="2:26">
      <c r="B11" s="1" t="s">
        <v>22</v>
      </c>
    </row>
    <row r="12" spans="2:26">
      <c r="B12">
        <v>1176</v>
      </c>
      <c r="C12" t="s">
        <v>23</v>
      </c>
      <c r="D12" s="5">
        <v>3782.98</v>
      </c>
      <c r="F12" s="5">
        <v>2648.08</v>
      </c>
      <c r="G12" s="5"/>
      <c r="H12" s="5">
        <v>3430</v>
      </c>
      <c r="I12" s="5"/>
      <c r="J12" s="5">
        <f>400+100+1470+901.63+1134.9+69.95</f>
        <v>4076.48</v>
      </c>
      <c r="K12" s="5"/>
      <c r="L12" s="5">
        <v>1638.75</v>
      </c>
      <c r="M12" s="5"/>
      <c r="N12" s="5">
        <v>0</v>
      </c>
      <c r="O12" s="5"/>
      <c r="P12" s="5">
        <f>405.59+652.43</f>
        <v>1058.02</v>
      </c>
      <c r="Q12" s="5"/>
      <c r="R12" s="5">
        <f>390.68+381.07</f>
        <v>771.75</v>
      </c>
      <c r="S12" s="5"/>
      <c r="T12" s="5">
        <v>2810.26</v>
      </c>
      <c r="U12" s="5"/>
      <c r="V12" s="5">
        <v>0</v>
      </c>
      <c r="W12" s="5"/>
      <c r="X12" s="5">
        <v>5514.53</v>
      </c>
      <c r="Y12" s="5"/>
      <c r="Z12" s="5">
        <v>774.76</v>
      </c>
    </row>
    <row r="13" spans="2:26">
      <c r="B13">
        <v>1270</v>
      </c>
      <c r="C13" t="s">
        <v>24</v>
      </c>
      <c r="D13" s="5">
        <v>8472.44</v>
      </c>
      <c r="F13" s="5">
        <v>8472.44</v>
      </c>
      <c r="G13" s="5"/>
      <c r="H13" s="5">
        <v>0</v>
      </c>
      <c r="I13" s="5"/>
      <c r="J13" s="5">
        <v>0</v>
      </c>
      <c r="K13" s="5"/>
      <c r="L13" s="5">
        <v>723.14</v>
      </c>
      <c r="M13" s="5"/>
      <c r="N13" s="5">
        <v>0</v>
      </c>
      <c r="O13" s="5"/>
      <c r="P13" s="5">
        <v>987.64</v>
      </c>
      <c r="Q13" s="5"/>
      <c r="R13" s="5">
        <v>1407.62</v>
      </c>
      <c r="S13" s="5"/>
      <c r="T13" s="5">
        <v>0</v>
      </c>
      <c r="U13" s="5"/>
      <c r="V13" s="5">
        <v>0</v>
      </c>
      <c r="W13" s="5"/>
      <c r="X13" s="5">
        <f t="shared" ref="X12:X25" si="0">F13+H13+J13+L13+N13-P13-R13-T13+V13</f>
        <v>6800.32</v>
      </c>
      <c r="Y13" s="5"/>
      <c r="Z13" s="5">
        <v>677.79</v>
      </c>
    </row>
    <row r="14" spans="2:26">
      <c r="B14">
        <v>1177</v>
      </c>
      <c r="C14" t="s">
        <v>25</v>
      </c>
      <c r="D14" s="5">
        <v>2433.43</v>
      </c>
      <c r="F14" s="5">
        <v>2433.43</v>
      </c>
      <c r="G14" s="5"/>
      <c r="H14" s="5">
        <v>2370.86</v>
      </c>
      <c r="I14" s="5"/>
      <c r="J14" s="5">
        <v>0</v>
      </c>
      <c r="K14" s="5"/>
      <c r="L14" s="5">
        <v>738.08</v>
      </c>
      <c r="M14" s="5"/>
      <c r="N14" s="5">
        <v>0</v>
      </c>
      <c r="O14" s="5"/>
      <c r="P14" s="5">
        <v>474.1</v>
      </c>
      <c r="Q14" s="5"/>
      <c r="R14" s="5">
        <v>0</v>
      </c>
      <c r="S14" s="5"/>
      <c r="T14" s="5">
        <v>0</v>
      </c>
      <c r="U14" s="5"/>
      <c r="V14" s="5">
        <v>0</v>
      </c>
      <c r="W14" s="5"/>
      <c r="X14" s="5">
        <f t="shared" si="0"/>
        <v>5068.27</v>
      </c>
      <c r="Y14" s="5"/>
      <c r="Z14" s="5">
        <v>384.34</v>
      </c>
    </row>
    <row r="15" spans="2:26">
      <c r="B15">
        <v>1240</v>
      </c>
      <c r="C15" t="s">
        <v>26</v>
      </c>
      <c r="D15" s="5">
        <v>2293.52</v>
      </c>
      <c r="F15" s="5">
        <v>1146.76</v>
      </c>
      <c r="G15" s="5"/>
      <c r="H15" s="5">
        <v>0</v>
      </c>
      <c r="I15" s="5"/>
      <c r="J15" s="5">
        <f>1100+305.8+18.02+54.07+181.69+239.26+1146.76+681.33+897.22+202.78+67.59</f>
        <v>4894.52</v>
      </c>
      <c r="K15" s="5"/>
      <c r="L15" s="5">
        <v>532.67</v>
      </c>
      <c r="M15" s="5"/>
      <c r="N15" s="5">
        <v>0</v>
      </c>
      <c r="O15" s="5"/>
      <c r="P15" s="5">
        <f>220.95+112.27+202.22</f>
        <v>535.44</v>
      </c>
      <c r="Q15" s="5"/>
      <c r="R15" s="5">
        <v>0</v>
      </c>
      <c r="S15" s="5"/>
      <c r="T15" s="5">
        <v>3231.11</v>
      </c>
      <c r="U15" s="5"/>
      <c r="V15" s="5">
        <v>0</v>
      </c>
      <c r="W15" s="5"/>
      <c r="X15" s="5">
        <f t="shared" si="0"/>
        <v>2807.4</v>
      </c>
      <c r="Y15" s="5"/>
      <c r="Z15" s="5">
        <v>419.39</v>
      </c>
    </row>
    <row r="16" spans="2:26">
      <c r="B16">
        <v>1178</v>
      </c>
      <c r="C16" t="s">
        <v>27</v>
      </c>
      <c r="D16" s="5">
        <v>3203.74</v>
      </c>
      <c r="F16" s="5">
        <v>3203.74</v>
      </c>
      <c r="G16" s="5"/>
      <c r="H16" s="5">
        <v>0</v>
      </c>
      <c r="I16" s="5"/>
      <c r="J16" s="5">
        <v>0</v>
      </c>
      <c r="K16" s="5"/>
      <c r="L16" s="5">
        <v>1335.71</v>
      </c>
      <c r="M16" s="5"/>
      <c r="N16" s="5">
        <v>0</v>
      </c>
      <c r="O16" s="5"/>
      <c r="P16" s="5">
        <v>273.03</v>
      </c>
      <c r="Q16" s="5"/>
      <c r="R16" s="5">
        <v>0</v>
      </c>
      <c r="S16" s="5"/>
      <c r="T16" s="5">
        <v>0</v>
      </c>
      <c r="U16" s="5"/>
      <c r="V16" s="5">
        <v>0</v>
      </c>
      <c r="W16" s="5"/>
      <c r="X16" s="5">
        <f t="shared" si="0"/>
        <v>4266.42</v>
      </c>
      <c r="Y16" s="5"/>
      <c r="Z16" s="5">
        <v>256.29</v>
      </c>
    </row>
    <row r="17" spans="2:26">
      <c r="B17">
        <v>1268</v>
      </c>
      <c r="C17" t="s">
        <v>28</v>
      </c>
      <c r="D17" s="5">
        <v>5200</v>
      </c>
      <c r="E17" s="5"/>
      <c r="F17" s="5">
        <v>3120</v>
      </c>
      <c r="G17" s="5"/>
      <c r="H17" s="5">
        <v>0</v>
      </c>
      <c r="I17" s="5"/>
      <c r="J17" s="5">
        <f>2080+693.33</f>
        <v>2773.33</v>
      </c>
      <c r="K17" s="5"/>
      <c r="L17" s="5">
        <v>1075.26</v>
      </c>
      <c r="M17" s="5"/>
      <c r="N17" s="5">
        <v>0</v>
      </c>
      <c r="O17" s="5"/>
      <c r="P17" s="5">
        <f>243.77+119.81+262.98</f>
        <v>626.56</v>
      </c>
      <c r="Q17" s="5"/>
      <c r="R17" s="5">
        <v>0</v>
      </c>
      <c r="S17" s="5"/>
      <c r="T17" s="5">
        <v>2529.56</v>
      </c>
      <c r="U17" s="5"/>
      <c r="V17" s="5"/>
      <c r="W17" s="5"/>
      <c r="X17" s="5">
        <f t="shared" si="0"/>
        <v>3812.47</v>
      </c>
      <c r="Y17" s="5"/>
      <c r="Z17" s="5">
        <v>471.46</v>
      </c>
    </row>
    <row r="18" spans="2:26">
      <c r="B18">
        <v>1239</v>
      </c>
      <c r="C18" t="s">
        <v>29</v>
      </c>
      <c r="D18" s="5">
        <v>3759.42</v>
      </c>
      <c r="F18" s="5">
        <v>3759.42</v>
      </c>
      <c r="G18" s="5"/>
      <c r="H18" s="5">
        <v>0</v>
      </c>
      <c r="I18" s="5"/>
      <c r="J18" s="5">
        <v>0</v>
      </c>
      <c r="K18" s="5"/>
      <c r="L18" s="5">
        <v>849.99</v>
      </c>
      <c r="M18" s="5"/>
      <c r="N18" s="5">
        <v>0</v>
      </c>
      <c r="O18" s="5"/>
      <c r="P18" s="5">
        <v>339.71</v>
      </c>
      <c r="Q18" s="5"/>
      <c r="R18" s="5">
        <v>0</v>
      </c>
      <c r="S18" s="5"/>
      <c r="T18" s="5">
        <v>0</v>
      </c>
      <c r="U18" s="5"/>
      <c r="V18" s="5">
        <v>0</v>
      </c>
      <c r="W18" s="5"/>
      <c r="X18" s="5">
        <f t="shared" si="0"/>
        <v>4269.7</v>
      </c>
      <c r="Y18" s="5"/>
      <c r="Z18" s="5">
        <v>300.75</v>
      </c>
    </row>
    <row r="19" spans="2:26">
      <c r="B19">
        <v>1273</v>
      </c>
      <c r="C19" t="s">
        <v>30</v>
      </c>
      <c r="D19" s="5">
        <v>4200</v>
      </c>
      <c r="F19" s="5">
        <v>1680</v>
      </c>
      <c r="G19" s="5"/>
      <c r="H19" s="5">
        <v>0</v>
      </c>
      <c r="I19" s="5"/>
      <c r="J19" s="5">
        <f>17.76+5.92+834.08+2502.24+400</f>
        <v>3760</v>
      </c>
      <c r="K19" s="5"/>
      <c r="L19" s="5">
        <v>0</v>
      </c>
      <c r="M19" s="5"/>
      <c r="N19" s="5">
        <v>0</v>
      </c>
      <c r="O19" s="5"/>
      <c r="P19" s="5">
        <f>288.94+89.15+129.01</f>
        <v>507.1</v>
      </c>
      <c r="Q19" s="5"/>
      <c r="R19" s="5">
        <v>202.2</v>
      </c>
      <c r="S19" s="5"/>
      <c r="T19" s="5">
        <v>2845.18</v>
      </c>
      <c r="U19" s="5"/>
      <c r="V19" s="5">
        <v>0</v>
      </c>
      <c r="W19" s="5"/>
      <c r="X19" s="5">
        <f t="shared" si="0"/>
        <v>1885.52</v>
      </c>
      <c r="Y19" s="5"/>
      <c r="Z19" s="5">
        <v>403.2</v>
      </c>
    </row>
    <row r="20" spans="2:26">
      <c r="B20">
        <v>1180</v>
      </c>
      <c r="C20" t="s">
        <v>31</v>
      </c>
      <c r="D20" s="5">
        <v>2801.22</v>
      </c>
      <c r="F20" s="5">
        <v>2801.22</v>
      </c>
      <c r="G20" s="5"/>
      <c r="H20" s="5">
        <v>0</v>
      </c>
      <c r="I20" s="5"/>
      <c r="J20" s="5">
        <v>2000</v>
      </c>
      <c r="K20" s="5"/>
      <c r="L20" s="5">
        <v>974.64</v>
      </c>
      <c r="M20" s="5"/>
      <c r="N20" s="5">
        <v>0</v>
      </c>
      <c r="O20" s="5"/>
      <c r="P20" s="5">
        <v>473.67</v>
      </c>
      <c r="Q20" s="5"/>
      <c r="R20" s="5">
        <v>0</v>
      </c>
      <c r="S20" s="5"/>
      <c r="T20" s="5">
        <v>0</v>
      </c>
      <c r="U20" s="5"/>
      <c r="V20" s="5">
        <v>0</v>
      </c>
      <c r="W20" s="5"/>
      <c r="X20" s="5">
        <f t="shared" si="0"/>
        <v>5302.19</v>
      </c>
      <c r="Y20" s="5"/>
      <c r="Z20" s="5">
        <v>384.09</v>
      </c>
    </row>
    <row r="21" spans="2:26">
      <c r="B21">
        <v>1181</v>
      </c>
      <c r="C21" t="s">
        <v>32</v>
      </c>
      <c r="D21" s="5">
        <v>4710.39</v>
      </c>
      <c r="F21" s="5">
        <v>1884.16</v>
      </c>
      <c r="G21" s="5"/>
      <c r="H21" s="5">
        <v>0</v>
      </c>
      <c r="I21" s="5"/>
      <c r="J21" s="5">
        <f>2826.23+972.2+90.36</f>
        <v>3888.79</v>
      </c>
      <c r="K21" s="5"/>
      <c r="L21" s="5">
        <v>1098.55</v>
      </c>
      <c r="M21" s="5"/>
      <c r="N21" s="5">
        <v>0</v>
      </c>
      <c r="O21" s="5"/>
      <c r="P21" s="5">
        <f>355.24+109.22+145.25</f>
        <v>609.71</v>
      </c>
      <c r="Q21" s="5"/>
      <c r="R21" s="5">
        <v>590.99</v>
      </c>
      <c r="S21" s="5"/>
      <c r="T21" s="5">
        <v>2942.56</v>
      </c>
      <c r="U21" s="5"/>
      <c r="V21" s="5">
        <v>0</v>
      </c>
      <c r="W21" s="5"/>
      <c r="X21" s="5">
        <f t="shared" si="0"/>
        <v>2728.24</v>
      </c>
      <c r="Y21" s="5"/>
      <c r="Z21" s="5">
        <v>461.83</v>
      </c>
    </row>
    <row r="22" spans="2:26">
      <c r="B22">
        <v>1252</v>
      </c>
      <c r="C22" t="s">
        <v>33</v>
      </c>
      <c r="D22" s="5">
        <v>2293.52</v>
      </c>
      <c r="F22" s="5">
        <v>2293.52</v>
      </c>
      <c r="G22" s="5"/>
      <c r="H22" s="5">
        <v>0</v>
      </c>
      <c r="I22" s="5"/>
      <c r="J22" s="5">
        <v>800</v>
      </c>
      <c r="K22" s="5"/>
      <c r="L22" s="5">
        <v>625.27</v>
      </c>
      <c r="M22" s="5"/>
      <c r="N22" s="5">
        <v>0</v>
      </c>
      <c r="O22" s="5"/>
      <c r="P22" s="5">
        <v>259.81</v>
      </c>
      <c r="Q22" s="5"/>
      <c r="R22" s="5">
        <v>0</v>
      </c>
      <c r="S22" s="5"/>
      <c r="T22" s="5">
        <v>0</v>
      </c>
      <c r="U22" s="5"/>
      <c r="V22" s="5"/>
      <c r="W22" s="5"/>
      <c r="X22" s="5">
        <f t="shared" si="0"/>
        <v>3458.98</v>
      </c>
      <c r="Y22" s="5"/>
      <c r="Z22" s="5">
        <v>247.48</v>
      </c>
    </row>
    <row r="23" spans="2:26">
      <c r="B23">
        <v>1224</v>
      </c>
      <c r="C23" t="s">
        <v>34</v>
      </c>
      <c r="D23" s="5">
        <v>2293.52</v>
      </c>
      <c r="F23" s="5">
        <v>1223.21</v>
      </c>
      <c r="G23" s="5"/>
      <c r="H23" s="5">
        <v>0</v>
      </c>
      <c r="I23" s="5"/>
      <c r="J23" s="5">
        <f>1066.67+1070.31+692.05+933.33+72.52</f>
        <v>3834.88</v>
      </c>
      <c r="K23" s="5"/>
      <c r="L23" s="5">
        <v>691.39</v>
      </c>
      <c r="M23" s="5"/>
      <c r="N23" s="5">
        <v>0</v>
      </c>
      <c r="O23" s="5"/>
      <c r="P23" s="5">
        <f>224.81+51+91.74</f>
        <v>367.55</v>
      </c>
      <c r="Q23" s="5"/>
      <c r="R23" s="5">
        <v>0</v>
      </c>
      <c r="S23" s="5"/>
      <c r="T23" s="5">
        <v>2543.4</v>
      </c>
      <c r="U23" s="5"/>
      <c r="V23" s="5">
        <v>0</v>
      </c>
      <c r="W23" s="5"/>
      <c r="X23" s="5">
        <f t="shared" si="0"/>
        <v>2838.53</v>
      </c>
      <c r="Y23" s="5"/>
      <c r="Z23" s="5">
        <v>319.31</v>
      </c>
    </row>
    <row r="24" spans="2:26">
      <c r="B24">
        <v>1183</v>
      </c>
      <c r="C24" t="s">
        <v>35</v>
      </c>
      <c r="D24" s="5">
        <v>5692.98</v>
      </c>
      <c r="F24" s="5">
        <v>5692.98</v>
      </c>
      <c r="G24" s="5"/>
      <c r="H24" s="5">
        <v>0</v>
      </c>
      <c r="I24" s="5"/>
      <c r="J24" s="5">
        <v>0</v>
      </c>
      <c r="K24" s="5"/>
      <c r="L24" s="5">
        <v>0</v>
      </c>
      <c r="M24" s="5"/>
      <c r="N24" s="5">
        <v>0</v>
      </c>
      <c r="O24" s="5"/>
      <c r="P24" s="5">
        <v>598.51</v>
      </c>
      <c r="Q24" s="5"/>
      <c r="R24" s="5">
        <v>652.19</v>
      </c>
      <c r="S24" s="5"/>
      <c r="T24" s="5">
        <v>0</v>
      </c>
      <c r="U24" s="5"/>
      <c r="V24" s="5">
        <v>0</v>
      </c>
      <c r="W24" s="5"/>
      <c r="X24" s="5">
        <f t="shared" si="0"/>
        <v>4442.28</v>
      </c>
      <c r="Y24" s="5"/>
      <c r="Z24" s="5">
        <v>455.43</v>
      </c>
    </row>
    <row r="25" spans="2:26">
      <c r="B25">
        <v>1185</v>
      </c>
      <c r="C25" t="s">
        <v>36</v>
      </c>
      <c r="D25" s="5">
        <v>4710.39</v>
      </c>
      <c r="F25" s="5">
        <v>4710.39</v>
      </c>
      <c r="G25" s="5"/>
      <c r="H25" s="5">
        <v>0</v>
      </c>
      <c r="I25" s="5"/>
      <c r="J25" s="5">
        <f>2000+400</f>
        <v>2400</v>
      </c>
      <c r="K25" s="5"/>
      <c r="L25" s="5">
        <v>1514.1</v>
      </c>
      <c r="M25" s="5"/>
      <c r="N25" s="5">
        <v>0</v>
      </c>
      <c r="O25" s="5"/>
      <c r="P25" s="5">
        <v>740.95</v>
      </c>
      <c r="Q25" s="5"/>
      <c r="R25" s="5">
        <v>595.56</v>
      </c>
      <c r="S25" s="5"/>
      <c r="T25" s="5">
        <v>0</v>
      </c>
      <c r="U25" s="5"/>
      <c r="V25" s="5">
        <v>0</v>
      </c>
      <c r="W25" s="5"/>
      <c r="X25" s="5">
        <f t="shared" si="0"/>
        <v>7287.98</v>
      </c>
      <c r="Y25" s="5"/>
      <c r="Z25" s="5">
        <v>536.83</v>
      </c>
    </row>
    <row r="26" spans="2:26">
      <c r="D26" s="5"/>
      <c r="F26" s="5"/>
      <c r="G26" s="5"/>
      <c r="H26" s="5"/>
      <c r="I26" s="5"/>
      <c r="J26" s="5"/>
      <c r="K26" s="5"/>
      <c r="L26" s="5"/>
      <c r="M26" s="5"/>
      <c r="N26" s="5">
        <v>0</v>
      </c>
      <c r="O26" s="5"/>
      <c r="P26" s="5"/>
      <c r="Q26" s="5"/>
      <c r="R26" s="5"/>
      <c r="S26" s="5"/>
      <c r="T26" s="5"/>
      <c r="U26" s="5"/>
      <c r="V26" s="5">
        <v>0</v>
      </c>
      <c r="W26" s="5"/>
      <c r="X26" s="5">
        <f>F26+J26+N26-P26-R26-T26+V26</f>
        <v>0</v>
      </c>
      <c r="Y26" s="5"/>
      <c r="Z26" s="5"/>
    </row>
    <row r="27" spans="2:26"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2:26">
      <c r="B28" t="s">
        <v>37</v>
      </c>
      <c r="C28" s="6">
        <v>14</v>
      </c>
      <c r="D28" s="6" t="s">
        <v>38</v>
      </c>
      <c r="F28" s="5">
        <f>SUM(F12:F25)</f>
        <v>45069.35</v>
      </c>
      <c r="G28" s="5"/>
      <c r="H28" s="5">
        <f>SUM(H12:H25)</f>
        <v>5800.86</v>
      </c>
      <c r="I28" s="5"/>
      <c r="J28" s="5">
        <f>SUM(J12:J25)</f>
        <v>28428</v>
      </c>
      <c r="K28" s="5"/>
      <c r="L28" s="5">
        <f>SUM(L12:L25)</f>
        <v>11797.55</v>
      </c>
      <c r="M28" s="5"/>
      <c r="N28" s="5">
        <f>SUM(N12:N27)</f>
        <v>0</v>
      </c>
      <c r="O28" s="5"/>
      <c r="P28" s="5">
        <f>SUM(P12:P25)</f>
        <v>7851.8</v>
      </c>
      <c r="Q28" s="5"/>
      <c r="R28" s="5">
        <f>SUM(R12:R25)</f>
        <v>4220.31</v>
      </c>
      <c r="S28" s="5"/>
      <c r="T28" s="5">
        <f>SUM(T12:T25)</f>
        <v>16902.07</v>
      </c>
      <c r="U28" s="5"/>
      <c r="V28" s="5">
        <f>SUM(V12:V27)</f>
        <v>0</v>
      </c>
      <c r="W28" s="5"/>
      <c r="X28" s="5">
        <f>SUM(X12:X25)</f>
        <v>60482.83</v>
      </c>
      <c r="Y28" s="5"/>
      <c r="Z28" s="5">
        <f>SUM(Z12:Z25)</f>
        <v>6092.95</v>
      </c>
    </row>
    <row r="30" spans="2:26">
      <c r="B30" t="s">
        <v>39</v>
      </c>
      <c r="C30" s="6">
        <f>C28</f>
        <v>14</v>
      </c>
      <c r="D30" s="6" t="s">
        <v>38</v>
      </c>
      <c r="F30" s="5">
        <f>F28</f>
        <v>45069.35</v>
      </c>
      <c r="G30" s="5"/>
      <c r="H30" s="5">
        <f>H28</f>
        <v>5800.86</v>
      </c>
      <c r="J30" s="5">
        <f>J28</f>
        <v>28428</v>
      </c>
      <c r="K30" s="5"/>
      <c r="L30" s="5">
        <f>L28</f>
        <v>11797.55</v>
      </c>
      <c r="N30" s="5">
        <f>N28</f>
        <v>0</v>
      </c>
      <c r="P30" s="5">
        <f>P28</f>
        <v>7851.8</v>
      </c>
      <c r="R30" s="5">
        <f>R28</f>
        <v>4220.31</v>
      </c>
      <c r="T30" s="5">
        <f>T28</f>
        <v>16902.07</v>
      </c>
      <c r="V30" s="5">
        <f>V28</f>
        <v>0</v>
      </c>
      <c r="X30" s="5">
        <f>X28</f>
        <v>60482.83</v>
      </c>
      <c r="Z30" s="5">
        <f>Z28</f>
        <v>6092.95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05-2026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andre.silva</cp:lastModifiedBy>
  <dcterms:created xsi:type="dcterms:W3CDTF">2015-06-05T18:19:00Z</dcterms:created>
  <dcterms:modified xsi:type="dcterms:W3CDTF">2026-07-17T19:16:53Z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60D1F51E824E49D89BBE136C7D2B12AC_13</vt:lpwstr>
  </property>
  <property fmtid="{D5CDD505-2E9C-101B-9397-08002B2CF9AE}" pid="3" name="KSOProductBuildVer">
    <vt:lpwstr>1046-12.1.0.27458</vt:lpwstr>
  </property>
  <property fmtid="{D5CDD505-2E9C-101B-9397-08002B2CF9AE}" pid="4" name="CalculationRule">
    <vt:i4>0</vt:i4>
  </property>
</Properties>
</file>